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315" activeTab="0"/>
  </bookViews>
  <sheets>
    <sheet name="TTC&amp;KS" sheetId="1" r:id="rId1"/>
    <sheet name="Bia" sheetId="2" r:id="rId2"/>
    <sheet name="BC BGD" sheetId="3" r:id="rId3"/>
    <sheet name="BCKT" sheetId="4" r:id="rId4"/>
    <sheet name="BCDKT" sheetId="5" r:id="rId5"/>
    <sheet name="Sheet2" sheetId="6" r:id="rId6"/>
    <sheet name="KQKDhn" sheetId="7" r:id="rId7"/>
    <sheet name="BCLCTT-TT" sheetId="8" r:id="rId8"/>
    <sheet name="TM1" sheetId="9" r:id="rId9"/>
    <sheet name="TM2" sheetId="10" r:id="rId10"/>
    <sheet name="TM3-r" sheetId="11" r:id="rId11"/>
    <sheet name="TM5-r" sheetId="12" r:id="rId12"/>
    <sheet name="TM7" sheetId="13" r:id="rId13"/>
    <sheet name="TM10" sheetId="14" r:id="rId14"/>
    <sheet name="TM11" sheetId="15" r:id="rId15"/>
    <sheet name="TM12" sheetId="16" r:id="rId16"/>
  </sheets>
  <externalReferences>
    <externalReference r:id="rId19"/>
    <externalReference r:id="rId20"/>
    <externalReference r:id="rId21"/>
  </externalReferences>
  <definedNames>
    <definedName name="_xlnm.Print_Titles" localSheetId="7">'BCLCTT-TT'!$1:$10</definedName>
    <definedName name="_xlnm.Print_Titles" localSheetId="9">'TM2'!$1:$5</definedName>
    <definedName name="_xlnm.Print_Titles" localSheetId="12">'TM7'!$1:$5</definedName>
  </definedNames>
  <calcPr fullCalcOnLoad="1"/>
</workbook>
</file>

<file path=xl/comments3.xml><?xml version="1.0" encoding="utf-8"?>
<comments xmlns="http://schemas.openxmlformats.org/spreadsheetml/2006/main">
  <authors>
    <author>DO NGOC HUU</author>
  </authors>
  <commentList>
    <comment ref="A49" authorId="0">
      <text>
        <r>
          <rPr>
            <b/>
            <sz val="8"/>
            <rFont val="Tahoma"/>
            <family val="0"/>
          </rPr>
          <t>Notice:</t>
        </r>
        <r>
          <rPr>
            <sz val="8"/>
            <rFont val="Tahoma"/>
            <family val="0"/>
          </rPr>
          <t xml:space="preserve">
(Hoặc: Ngoài các sự kiện đã được công bố tại thuyết minh số......, không có sự kiện trọng yếu nào xảy ra sau ngày lập Báo cáo tài chính đòi hỏi được điều chỉnh hay công bố trên Báo cáo tài chính).</t>
        </r>
      </text>
    </comment>
  </commentList>
</comments>
</file>

<file path=xl/comments4.xml><?xml version="1.0" encoding="utf-8"?>
<comments xmlns="http://schemas.openxmlformats.org/spreadsheetml/2006/main">
  <authors>
    <author>Q HOA</author>
  </authors>
  <commentList>
    <comment ref="A16" authorId="0">
      <text>
        <r>
          <rPr>
            <b/>
            <sz val="8"/>
            <rFont val="Tahoma"/>
            <family val="0"/>
          </rPr>
          <t>Q HOA:</t>
        </r>
        <r>
          <rPr>
            <sz val="8"/>
            <rFont val="Tahoma"/>
            <family val="0"/>
          </rPr>
          <t xml:space="preserve">
Dien bo sung "tu trang den trang"</t>
        </r>
      </text>
    </comment>
  </commentList>
</comments>
</file>

<file path=xl/sharedStrings.xml><?xml version="1.0" encoding="utf-8"?>
<sst xmlns="http://schemas.openxmlformats.org/spreadsheetml/2006/main" count="1421" uniqueCount="1040">
  <si>
    <t>Theo danh sách trên, không ai trong Hội đồng quản trị, Ban Giám đốc, thành viên Ban Kiểm soát sử dụng quyền lực mà họ được giao trong việc quản lý, điều hành Công ty để có được bất kỳ một lợi ích nào khác ngoài những lợi ích thông thường từ việc nắm giữ cổ phiếu như các cổ đông khác.</t>
  </si>
  <si>
    <t>Kiểm toán viên</t>
  </si>
  <si>
    <t xml:space="preserve">Công ty TNHH Dịch vụ Tư vấn Tài chính Kế toán và Kiểm toán Phía Nam (AASCS) đã thực hiện soát xét các báo cáo tài chính hợp nhất cho Công ty. </t>
  </si>
  <si>
    <t>Công bố trách nhiệm của Ban Giám đốc đối với Báo cáo tài chính</t>
  </si>
  <si>
    <t>Ban Giám đốc Công ty chịu trách nhiệm về việc lập Báo cáo tài chính hợp nhất phản ánh trung thực, hợp lý tình hình hoạt động, kết quả hoạt động kinh doanh và tình hình lưu chuyển tiền tệ của Công ty trong năm. Trong quá trình lập Báo cáo tài chính hợp nhất, Ban Giám đốc Công ty cam kết đã tuân thủ các yêu cầu sau:</t>
  </si>
  <si>
    <t>-</t>
  </si>
  <si>
    <t>Lựa chọn các chính sách kế toán thích hợp và áp dụng các chính sách này một cách nhất quán;</t>
  </si>
  <si>
    <t>Đưa ra các đánh giá và dự đoán hợp lý và thận trọng;</t>
  </si>
  <si>
    <t>Các chuẩn mực kế toán đang áp dụng được Công ty tuân thủ, không có những áp dụng sai lệch trọng yếu đến mức cần phải công bố và giải thích trong báo cáo tài chính.</t>
  </si>
  <si>
    <t>Lập và trình bày Báo cáo tài chính trên cơ sở tuân thủ các chuẩn mực kế toán, chế độ kế toán và các qui định có liên quan hiện hành.</t>
  </si>
  <si>
    <t>Lập các báo cáo tài chính dựa trên cơ sở hoạt động kinh doanh liên tục.</t>
  </si>
  <si>
    <t>Ban Giám đốc Công ty đảm bảo rằng các sổ kế toán được lưu giữ để phản ánh tình hình tài chính của Công ty, với mức độ trung thực, hợp lý tại bất cứ thời điểm nào và đảm bảo rằng Báo cáo tài chính hợp nhất tuân thủ các quy định hiện hành của Nhà nước. Đồng thời có trách nhiệm trong việc bảo đảm an toàn tài sản của Công ty và thực hiện các biện pháp thích hợp để ngăn chặn, phát hiện các hành vi gian lận và các vi phạm khác.</t>
  </si>
  <si>
    <t>Ban Giám đốc Công ty cam kết rằng Báo cáo tài chính hợp nhất đã phản ánh trung thực và hợp lý tình hình tài chính của Công ty tại thời điểm ngày 30 tháng 06 năm 2010, kết quả hoạt động kinh doanh và tình hình lưu chuyển tiền tệ cho năm tài chính kết thúc cùng ngày, phù hợp với chuẩn mực, chế độ kế toán Việt Nam và tuân thủ các quy định hiện hành có liên quan.</t>
  </si>
  <si>
    <t>Cam kết khác</t>
  </si>
  <si>
    <t>Ban Giám đốc cam kết rằng Công ty không vi phạm nghĩa vụ công bố thông tin theo quy định tại Thông tư số 09/2010/TT-BTC ngày 15/01/2010 do Bộ Tài Chính ban hành về hướng dẫn về việc công bố thông tin trên thị trường chứng khoán.</t>
  </si>
  <si>
    <t>TT138 về công bố thông tin trên TTCK</t>
  </si>
  <si>
    <t>Phê duyệt các báo cáo tài chính</t>
  </si>
  <si>
    <r>
      <t xml:space="preserve">Chúng tôi, Hội đồng quản trị </t>
    </r>
    <r>
      <rPr>
        <b/>
        <sz val="11"/>
        <rFont val="Times New Roman"/>
        <family val="1"/>
      </rPr>
      <t>Công Ty Cổ Phần Thương Mại XNK Thủ Đức</t>
    </r>
    <r>
      <rPr>
        <sz val="11"/>
        <rFont val="Times New Roman"/>
        <family val="1"/>
      </rPr>
      <t xml:space="preserve"> phê duyệt Báo cáo tài chính hợp nhất cho 6 tháng đầu năm 2010, kết thúc ngày 30/06/2010 của Công ty.</t>
    </r>
  </si>
  <si>
    <t>TP. HCM, ngày ..... tháng .....năm 2010</t>
  </si>
  <si>
    <t>Thay mặt Hội đồng Quản trị</t>
  </si>
  <si>
    <t>TM. Ban Giám đốc</t>
  </si>
  <si>
    <t>Chủ tịch Hội đồng Quản trị</t>
  </si>
  <si>
    <t>Chủ tịch hội đồng quản trị</t>
  </si>
  <si>
    <t>Tổng Giám đốc</t>
  </si>
  <si>
    <t>Số : ......../BCKT/TC</t>
  </si>
  <si>
    <t>BÁO CÁO KẾT QUẢ</t>
  </si>
  <si>
    <t xml:space="preserve"> CÔNG TÁC SOÁT XÉT BÁO CÁO TÀI CHÍNH HỢP NHẤT</t>
  </si>
  <si>
    <t>Về Báo cáo Tài chính hợp nhất 6 tháng đầu năm 2010
của Công Ty Cổ Phần Thương Mại XNK Thủ Đức</t>
  </si>
  <si>
    <t xml:space="preserve">Kính gửi: </t>
  </si>
  <si>
    <t>- Cổ đông Công Ty Cổ Phần Thương Mại Xuất Nhập Khẩu Thủ Đức</t>
  </si>
  <si>
    <t>- Hội đồng Quản trị và Ban Giám đốc Công Ty Cổ Phần Thương Mại Xuất Nhập Khẩu Thủ Đức</t>
  </si>
  <si>
    <r>
      <t xml:space="preserve">Chúng tôi đã thực hiện công tác soát xét báo cáo tài chính hợp nhất của </t>
    </r>
    <r>
      <rPr>
        <b/>
        <sz val="11"/>
        <rFont val="Times New Roman"/>
        <family val="1"/>
      </rPr>
      <t xml:space="preserve">Công Ty Cổ Phần Thương Mại XNK Thủ Đức </t>
    </r>
    <r>
      <rPr>
        <sz val="11"/>
        <rFont val="Times New Roman"/>
        <family val="1"/>
      </rPr>
      <t>được lập ngày 29/07/2010 gồm: Bảng cân đối kế toán hợp nhất tại ngày 30 tháng 06 năm 2010, Báo cáo kết quả hoạt động kinh doanh hợp nhất, Báo cáo lưu chuyển tiền tệ hợp nhất và Bản thuyết minh báo cáo tài chính hợp nhất 6 tháng đầu năm 2010 kết thúc ngày 30/06/2010 được trình bày từ trang 6 đến trang 30 kèm theo.</t>
    </r>
  </si>
  <si>
    <t xml:space="preserve">Việc lập và trình bày báo cáo tài chính này thuộc trách nhiệm của Giám đốc đơn vị. Trách nhiệm của chúng tôi là đưa ra Báo cáo nhận xét về báo cáo tài chính này trên cơ sở công tác soát xét của chúng tôi.   </t>
  </si>
  <si>
    <t>Chúng tôi đã thực hiện công tác soát xét báo cáo tài chính theo Chuẩn mực kiểm toán Việt Nam về công tác soát xét. Chuẩn mực này yêu cầu công tác soát xét phải lập kế hoạch và thực hiện để có sự đảm bảo vừa phải rằng báo cáo tài chính không chứa đựng những sai sót trọng yếu. Công tác soát xét bao gồm chủ yếu là việc trao đổi với nhân sự của Công ty và áp dụng các thủ tục phân tích trên những thông tin tài chính; công tác này cung cấp một mức độ đảm bảo thấp hơn công tác kiểm toán. Chúng tôi không thực hiện công việc kiểm toán nên cũng không đưa ra ý kiến kiểm toán.</t>
  </si>
  <si>
    <t>Báo cáo tài chính giữa niên độ cho 06 tháng đầu năm 2010 kết thúc tại ngày 30/06/2010 của Công Ty TNHH TMDV Song Đức (công ty liên kết) đã được đơn vị kiểm toán khác soát xét có ngoại trừ chi phí bán hàng, chi phí quản lý đã phát sinh chưa được phân bổ vào kết quả kinh doanh trong kỳ (Đơn vị kiểm toán không nêu rõ số tiền chưa được ghi nhận vào chi phí trong kỳ), vì vậy chúng tôi không xác định được lãi lỗ trong công ty liên kết liên doanh. Do đó, chúng tôi không thực hiện hợp nhất theo vốn chủ sở hữu đối với Công Ty TNHH TMDV Song Đức vào báo cáo tài chính hợp nhất này.</t>
  </si>
  <si>
    <r>
      <t>Trên cơ sở công tác soát xét của chúng tôi, ngoại trừ ảnh hưởng của vấn đề nêu trên, chúng tôi không thấy có sự kiện nào để chúng tôi cho rằng báo cáo tài chính hợp nhất của</t>
    </r>
    <r>
      <rPr>
        <b/>
        <sz val="11"/>
        <rFont val="Times New Roman"/>
        <family val="1"/>
      </rPr>
      <t xml:space="preserve"> Công Ty Cổ Phần Thương Mại XNK Thủ Đức</t>
    </r>
    <r>
      <rPr>
        <sz val="11"/>
        <rFont val="Times New Roman"/>
        <family val="1"/>
      </rPr>
      <t xml:space="preserve"> trong 6 tháng đầu năm 2010 đính kèm theo đây không phản ánh trung thực và hợp lý trên các khía cạnh trọng yếu phù hợp với Chuẩn mực kế toán Việt Nam và các quy định pháp lý có liên quan.</t>
    </r>
  </si>
  <si>
    <t>Cơ sở ý kiến:</t>
  </si>
  <si>
    <t>Chúng tôi đã thực hiện công việc kiểm toán theo các chuẩn mực kiểm toán Việt Nam. Các chuẩn mực này yêu cầu công việc kiểm toán lập kế hoạch và thực hiện để có sự đảm bảo hợp lý rằng các báo cáo tài chính không còn chứa đựng các sai sót trọng yếu. Chúng tôi đã thực hiện việc kiểm tra theo phương pháp chọn mẫu và áp dụng các thử nghiệm cần thiết, các bằng chứng xác minh những thông tin trong báo cáo tài chính; đánh giá việc tuân thủ các chuẩn mực và chế độ kế toán hiện hành, các nguyên tắc và phương pháp kế toán được áp dụng, các ước tính và xét đoán quan trọng của Giám đốc cũng như cách trình bày tổng quát các báo cáo tài chính. Chúng tôi cho rằng công việc kiểm toán của chúng tôi đã đưa ra những cơ sở hợp lý để làm căn cứ cho ý kiến của chúng tôi.</t>
  </si>
  <si>
    <t>Hạn chế của phạm vi kiểm toán</t>
  </si>
  <si>
    <t>Tại ngày 31/12/2008, chúng tôi không có điều kiện để tham gia kiểm kê quỹ tiền mặt, hàng tồn kho và tài sản cố định vì tại thời điểm đó chúng tôi chưa được bổ nhiệm kiểm toán cho quý Công ty cũng như không thể thực hiện được những thủ tục thay thế hữu hiệu khác. Do đó, số liệu của các khoản mục này chúng tôi căn cứ vào số liệu trong sổ sách của đơn vị.</t>
  </si>
  <si>
    <t>Ý kiến của kiểm toán viên:</t>
  </si>
  <si>
    <r>
      <t xml:space="preserve">Theo ý kiến của chúng tôi,  Báo cáo tài chính hợp nhất đã phản ánh trung thực và hợp lý trên các khía cạnh trọng yếu tình hình tài chính của </t>
    </r>
    <r>
      <rPr>
        <b/>
        <sz val="11"/>
        <rFont val="Times New Roman"/>
        <family val="1"/>
      </rPr>
      <t>Công Ty Cổ Phần Đông Hải Bến Tre và Công ty con</t>
    </r>
    <r>
      <rPr>
        <sz val="11"/>
        <rFont val="Times New Roman"/>
        <family val="1"/>
      </rPr>
      <t xml:space="preserve"> tại ngày 31 tháng 12 năm 2008, cũng như kết quả kinh doanh hợp nhất và các luồng lưu chuyển tiền tệ trong năm tài chính kết thúc tại ngày 31 tháng 12 năm 2008, phù hợp với chuẩn mực và chế độ kế toán Việt Nam hiện hành và các quy định pháp lý có liên quan.</t>
    </r>
  </si>
  <si>
    <t>Tp Hồ Chí Minh, ngày ... tháng .... năm 2010</t>
  </si>
  <si>
    <t>Công ty TNHH Dịch vụ Tư vấn Tài chính</t>
  </si>
  <si>
    <t xml:space="preserve"> Kế toán và Kiểm toán Phía Nam</t>
  </si>
  <si>
    <t>Đỗ Khắc Thanh</t>
  </si>
  <si>
    <t>Dương Thị Quỳnh Hoa</t>
  </si>
  <si>
    <t>Chứng chỉ KTV số: Đ0064/KTV</t>
  </si>
  <si>
    <t>Chứng chỉ KTV số: 0424/KTV</t>
  </si>
  <si>
    <t>BẢNG CÂN ĐỐI KẾ TOÁN HỢP NHẤT</t>
  </si>
  <si>
    <t>Tại ngày 30 tháng 06 năm 2010</t>
  </si>
  <si>
    <t>Đơn vị tính: VND</t>
  </si>
  <si>
    <t>CẤN TRỪ NỘI BỘ</t>
  </si>
  <si>
    <t>Chỉ tiêu</t>
  </si>
  <si>
    <t>Mã số</t>
  </si>
  <si>
    <t>Thuyết minh</t>
  </si>
  <si>
    <t>30/06/2010</t>
  </si>
  <si>
    <t>01/01/2010</t>
  </si>
  <si>
    <t>ĐÔNG HẢI</t>
  </si>
  <si>
    <t>THỦY SẢN</t>
  </si>
  <si>
    <t>TỔNG</t>
  </si>
  <si>
    <t>31/12/2008 HỢP NHẤT</t>
  </si>
  <si>
    <t>TÀI SẢN</t>
  </si>
  <si>
    <t>A . TÀI SẢN NGẮN HẠN (100 = 110 + 120 + 130 + 140 + 150)</t>
  </si>
  <si>
    <t>I. Tiền và các khoản tương đương tiền</t>
  </si>
  <si>
    <t xml:space="preserve">1. Tiền </t>
  </si>
  <si>
    <t xml:space="preserve">2. Các khoản tương đương tiền </t>
  </si>
  <si>
    <t>II. Các khoản đầu tư tài chính ngắn hạn</t>
  </si>
  <si>
    <t>1. Đầu tư ngắn hạn</t>
  </si>
  <si>
    <t>2. Dự phòng giảm giá đầu tư ngắn hạn (*)</t>
  </si>
  <si>
    <t>III. Các khoản phải thu</t>
  </si>
  <si>
    <t>1. Phải thu khách hàng</t>
  </si>
  <si>
    <t>2. Trả trước cho người bán</t>
  </si>
  <si>
    <t>3. Phải thu nội bộ ngắn hạn</t>
  </si>
  <si>
    <t>4. Phải thu theo tiến độ kế hoạch hợp đồng xây dựng</t>
  </si>
  <si>
    <t>5. Các khoản phải thu khác</t>
  </si>
  <si>
    <t>6. Dự phòng các khoản phải thu khó đòi (*)</t>
  </si>
  <si>
    <t>IV. Hàng tồn kho</t>
  </si>
  <si>
    <t>1. Hàng tồn kho</t>
  </si>
  <si>
    <t>2. Dự phòng giảm giá hàng tồn kho (*)</t>
  </si>
  <si>
    <t>V. Tài sản ngắn hạn khác</t>
  </si>
  <si>
    <t>1. Chi phí trả trước ngắn hạn</t>
  </si>
  <si>
    <t>2. Thuế GTGT được khấu trừ</t>
  </si>
  <si>
    <t>3. Thuế và các khoản phải thu nhà nước</t>
  </si>
  <si>
    <t>4. Tài sản ngắn hạn khác</t>
  </si>
  <si>
    <t>B. TÀI SẢN DÀI HẠN (200 = 210 + 220 +240 +250 +260 + 270)</t>
  </si>
  <si>
    <t>I. Các khoản phải thu dài hạn</t>
  </si>
  <si>
    <t>1. Phải thu dài hạn của khách hàng</t>
  </si>
  <si>
    <t>2. Vốn kinh doanh ở đơn vị trực thuộc</t>
  </si>
  <si>
    <t xml:space="preserve">3. Phải thu nội bộ dài hạn </t>
  </si>
  <si>
    <t>4. Phải thu dài hạn khác</t>
  </si>
  <si>
    <t>5. Dự phòng phải thu dài hạn khó đòi (*)</t>
  </si>
  <si>
    <t>II. Tài sản cố định</t>
  </si>
  <si>
    <t>1. Tài sản cố định hữu hình</t>
  </si>
  <si>
    <t xml:space="preserve">    - Nguyên giá</t>
  </si>
  <si>
    <t>N421</t>
  </si>
  <si>
    <t xml:space="preserve">    - Giá trị hao mòn luỹ kế (*)</t>
  </si>
  <si>
    <t>C211</t>
  </si>
  <si>
    <t>2. Tài sản cố định thuê tài chính</t>
  </si>
  <si>
    <t>C214</t>
  </si>
  <si>
    <t>3. Tài sản cố định vô hình</t>
  </si>
  <si>
    <t>4. Chi phí xây dựng cơ bản dở dang</t>
  </si>
  <si>
    <t>III. Bất động sản đầu tư</t>
  </si>
  <si>
    <t>- Nguyên giá</t>
  </si>
  <si>
    <t>- Giá trị hao mòn luỹ kế (*)</t>
  </si>
  <si>
    <t>IV. Các khoản đầu tư tài chính dài hạn</t>
  </si>
  <si>
    <t>1. Đầu tư vào công ty con</t>
  </si>
  <si>
    <t>2. Đầu tư vào công ty liên kết, liên doanh</t>
  </si>
  <si>
    <t>11.1</t>
  </si>
  <si>
    <t>3. Đầu tư dài hạn khác</t>
  </si>
  <si>
    <t>11.2</t>
  </si>
  <si>
    <t>4. Dự phòng giảm giá đầu tư tài chính dài hạn (*)</t>
  </si>
  <si>
    <t>11.3</t>
  </si>
  <si>
    <t>V. Lợi thế thương mại</t>
  </si>
  <si>
    <t>VI. Tài sản dài hạn khác</t>
  </si>
  <si>
    <t>1. Chi phí trả trước dài hạn</t>
  </si>
  <si>
    <t xml:space="preserve">2. Tài sản thuế thu nhập hoãn lại </t>
  </si>
  <si>
    <t>3. Tài sản dài hạn khác</t>
  </si>
  <si>
    <t>TỔNG CỘNG TÀI SẢN (280 = 100 + 200)</t>
  </si>
  <si>
    <t>ĐK</t>
  </si>
  <si>
    <t>CK</t>
  </si>
  <si>
    <t>NGUỒN VỐN</t>
  </si>
  <si>
    <t>A . NỢ PHẢI TRẢ (300 = 310 + 330)</t>
  </si>
  <si>
    <t>I. Nợ ngắn hạn</t>
  </si>
  <si>
    <t>1. Vay và nợ ngắn hạn</t>
  </si>
  <si>
    <t>2. Phải trả người bán</t>
  </si>
  <si>
    <t>3. Người mua trả tiền trước</t>
  </si>
  <si>
    <t>4. Thuế và các khoản phải nộp Nhà nước</t>
  </si>
  <si>
    <t>5. Phải trả công nhân viên</t>
  </si>
  <si>
    <t>6. Chi phí phải trả</t>
  </si>
  <si>
    <t>7. Phải trả nội bộ</t>
  </si>
  <si>
    <t>8. Phải trả theo tiến độ kế hoạch hợp đồng xây dựng</t>
  </si>
  <si>
    <t>9. Các khoản phải trả, phải nộp ngắn hạn khác</t>
  </si>
  <si>
    <t>10. Dự phòng phải trả ngắn hạn</t>
  </si>
  <si>
    <t>11.Quĩ khen thưởng phúc lợi</t>
  </si>
  <si>
    <t>II. Nợ dài hạn</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</si>
  <si>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</si>
  <si>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</si>
  <si>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</si>
  <si>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</si>
  <si>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</si>
  <si>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</si>
  <si>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 Dự phòng phải trả dài hạn</t>
  </si>
  <si>
    <t>8. Doanh thu chưa thực hiện</t>
  </si>
  <si>
    <t>9. Quỹ phát triển khoa học và công nghệ</t>
  </si>
  <si>
    <t>B . VỐN CHỦ SỞ HỮU (400 = 410 +430)</t>
  </si>
  <si>
    <t>I. Vốn chủ sở hữu</t>
  </si>
  <si>
    <t>1. Vốn đầu tư của chủ sỡ hữu</t>
  </si>
  <si>
    <t>2. Thặng dư vốn cổ phần</t>
  </si>
  <si>
    <t>3. Vốn khác của chủ sở hữu</t>
  </si>
  <si>
    <t>4. Cổ phiếu ngân quỹ</t>
  </si>
  <si>
    <t>5. Chênh lệch đánh giá lại tài sản</t>
  </si>
  <si>
    <t>6. Chênh lệch tỷ giá hối đoái</t>
  </si>
  <si>
    <t>7. Quỹ đầu tư phát triển</t>
  </si>
  <si>
    <t>8. Quỹ dự phòng tài chính</t>
  </si>
  <si>
    <t>9. Quỹ khác thuộc vốn chủ sở hữu</t>
  </si>
  <si>
    <t>10. Lợi nhuận chưa phân phối</t>
  </si>
  <si>
    <t>11. Nguồn vốn đầu tư XDCB</t>
  </si>
  <si>
    <t>II. Nguồn kinh phí, quỹ khác</t>
  </si>
  <si>
    <t xml:space="preserve">1. Nguồn kinh phí </t>
  </si>
  <si>
    <t>2. Nguồn kinh phí đã hình thành TSCĐ</t>
  </si>
  <si>
    <t>C. Lợi ích của cổ đông thiểu số</t>
  </si>
  <si>
    <t>TỔNG CỘNG NGUỒN VỐN (450 = 300 + 400 + 440)</t>
  </si>
  <si>
    <t>CÔNG TY CỔ PHẦN THƯƠNG MẠI XUẤT NHẬP KHẨU THỦ ĐỨC</t>
  </si>
  <si>
    <t>Cho 06 tháng đầu năm 2010 kết thúc tại 30/06/2010</t>
  </si>
  <si>
    <t>CÁC CHỈ TIÊU NGOÀI BẢNG CÂN ĐỐI KẾ TOÁN</t>
  </si>
  <si>
    <t>1. Tài sản thuê ngoài</t>
  </si>
  <si>
    <t>2. Vật tư, hàng hóa nhận giữ hộ, nhận gia công</t>
  </si>
  <si>
    <t>3. Hàng hóa nhận bán hộ, nhận ký gửi</t>
  </si>
  <si>
    <t>4. Nợ khó đòi đã xử lý</t>
  </si>
  <si>
    <t>5. Ngoại tệ các loại</t>
  </si>
  <si>
    <t xml:space="preserve"> - USD</t>
  </si>
  <si>
    <t xml:space="preserve"> - EUR</t>
  </si>
  <si>
    <t>6. Dự toán chi sự nghiệp, dự án</t>
  </si>
  <si>
    <t>7. Nguồn vốn khấu hao cơ bản hiện có</t>
  </si>
  <si>
    <t xml:space="preserve">Ghi chú: Theo thông tư số 244/2009/TT-BTC ngày 31/12/2009 của Bộ Tài chính "Hướng dẫn sửa đổi, bổ sung chế độ kế toán doanh nghiệp" thì số dư cuối kỳ quỹ thưởng ban QLĐH , quỹ khen thưởng-phúc lợi, chuyển sang nợ phải trả và nằm chung ở mã số 323 - Bảng CĐKT. </t>
  </si>
  <si>
    <t>Lập, ngày 29 tháng 07 năm 2010</t>
  </si>
  <si>
    <t>BÁO CÁO KẾT QUẢ HOẠT ĐỘNG KINH DOANH HỢP NHẤT</t>
  </si>
  <si>
    <t xml:space="preserve">Vốn góp
</t>
  </si>
  <si>
    <t xml:space="preserve">Cổ phiếu quỹ
</t>
  </si>
  <si>
    <t xml:space="preserve">Thặng dư 
vốn cổ phần
</t>
  </si>
  <si>
    <t xml:space="preserve">Quỹ dự phòng tài chính
</t>
  </si>
  <si>
    <t xml:space="preserve">Lợi nhuận sau thuế chưa phân phối
</t>
  </si>
  <si>
    <t xml:space="preserve">Quỹ đầu tư phát triển
</t>
  </si>
  <si>
    <t>16.2. Các giao dịch về vốn với các chủ sở hữu và phân phối cổ tức, lợi nhuận</t>
  </si>
  <si>
    <t>6 tháng đầu năm 2010
VND</t>
  </si>
  <si>
    <t>Năm 2007
VND</t>
  </si>
  <si>
    <t>- Vốn đầu tư của chủ sở hữu</t>
  </si>
  <si>
    <t>+ Vốn góp đầu năm</t>
  </si>
  <si>
    <t>+ Vốn góp tăng trong kỳ</t>
  </si>
  <si>
    <t>+ Vốn góp giảm trong kỳ</t>
  </si>
  <si>
    <t>+ Vốn góp cuối kỳ</t>
  </si>
  <si>
    <t>- Cổ tức lợi nhuận đã chia trong kỳ</t>
  </si>
  <si>
    <t>16.3. Cổ tức</t>
  </si>
  <si>
    <t>- Cổ tức đã công bố sau ngày kết thúc niên độ kế toán:</t>
  </si>
  <si>
    <t>+ Cổ tức đã công bố trên cổ phiếu thường:</t>
  </si>
  <si>
    <t>+ Cổ tức đã công bố trên cổ phiếu ưu đãi:</t>
  </si>
  <si>
    <t>- Cổ tức của cổ phiếu ưu đãi luỹ kế chưa được ghi nhận:</t>
  </si>
  <si>
    <t>16.4. Cổ phiếu</t>
  </si>
  <si>
    <t>- Số lượng cổ phiếu đăng ký phát hành</t>
  </si>
  <si>
    <t>- Số lượng cổ phiếu đã bán ra công chúng</t>
  </si>
  <si>
    <t>+ Cổ phiếu thường</t>
  </si>
  <si>
    <t>+ Cổ phiếu ưu đãi</t>
  </si>
  <si>
    <t>- Số lượng Cổ phiếu được mua lại</t>
  </si>
  <si>
    <t>- Số lượng cổ phiếu đang lưu hành</t>
  </si>
  <si>
    <t>Mệnh giá cổ phiếu đang lưu hành:10.000 VND/CP</t>
  </si>
  <si>
    <t>- Trong năm 2007, theo như Giấy chứng nhận 136/UBCK-GCN ngày 27/07/2007 của Chủ tịch Uỷ Ban Chứng khoán Nhà nước, Quyết định số 147/QĐ-SGDCK ngày 19/11/2007 của Tổng Giám đốc Sở giao dịch chứng khoán Tp.HCM và thông báo số 913/TB-SGDHCM ngày 27/11/2007 của Sở giao dịch chứng khoán Tp.HCM về việc chứng nhận chào bán cổ phiếu ra công chúng, chấp thuận niêm yết và giao dịch cổ phiếu bổ sung theo những nội dung sau:</t>
  </si>
  <si>
    <t>+ Loại cổ phiếu</t>
  </si>
  <si>
    <t>Cổ phiếu phổ thông</t>
  </si>
  <si>
    <t>+ Mệnh giá cổ phiếu</t>
  </si>
  <si>
    <t>+ Số lượng cổ phiếu</t>
  </si>
  <si>
    <t>+ Tổng giá trị cổ phiếu niêm yết theo mệnh giá</t>
  </si>
  <si>
    <t>+ Ngày niêm yết có hiệu lực</t>
  </si>
  <si>
    <t>+ Ngày giao dịch chính thức</t>
  </si>
  <si>
    <t>16.5. Các quỹ của doanh nghiệp</t>
  </si>
  <si>
    <t>- Quỹ đầu tư phát triển</t>
  </si>
  <si>
    <t>- Quỹ dự phòng tài chính</t>
  </si>
  <si>
    <t>- Quỹ khác thuộc vốn chủ sở hữu</t>
  </si>
  <si>
    <t>- Quỹ khen thưởng phúc lợi</t>
  </si>
  <si>
    <t>- Nguồn vốn đầu tư xây dựng cơ bản</t>
  </si>
  <si>
    <t>Mục đích của trích lập và sử dụng các quỹ của doanh nghiệp:</t>
  </si>
  <si>
    <t>16.5.1. Quỹ dự phòng tài chính được dùng để:</t>
  </si>
  <si>
    <t>a) Bù đắp những tổn thất, thiệt hại về tài sản, công nợ không đòi được xảy ra trong quá trình kinh doanh;</t>
  </si>
  <si>
    <t>b) Bù đắp khoản lỗ của công ty theo quyết định của Hội đồng quản trị hoặc đại diện chủ sở hữu.</t>
  </si>
  <si>
    <t xml:space="preserve">16.5.2. Quỹ đầu tư phát triển được dùng để </t>
  </si>
  <si>
    <t>a) Bổ sung vốn điều lệ cho công ty.</t>
  </si>
  <si>
    <t>16.5.3. Quỹ khen thưởng được dùng để:</t>
  </si>
  <si>
    <t>a) Thưởng cuối năm hoặc thường kỳ trên cơ sở năng suất lao động và thành tích công tác của mỗi cán bộ, công nhân viên trong Công ty.</t>
  </si>
  <si>
    <t>b) Thưởng đột xuất cho những cá nhân, tập thể trong Công ty .</t>
  </si>
  <si>
    <t>c) Thưởng cho những cá nhân và đơn vị ngoài Công ty có đóng góp nhiều cho hoạt động kinh doanh, công tác quản lý của công ty.</t>
  </si>
  <si>
    <t>16.5.4. Quỹ phúc lợi được dùng để:</t>
  </si>
  <si>
    <t>a) Đầu tư xây dựng hoặc sửa chữa các công trình phúc lợi của Công ty.</t>
  </si>
  <si>
    <t>b) Chi cho các hoạt động phúc lợi công cộng của tập thể công nhân viên Công ty, phúc lợi xã hội.</t>
  </si>
  <si>
    <t>c) Góp một phần vốn để đầu tư xây dựng các công trình phúc lợi chung trong ngành, hoặc với các đơn vị khác theo hợp đồng;</t>
  </si>
  <si>
    <t>d) Ngoài ra có thể sử dụng một phần quỹ phúc lợi để trợ cấp khó khăn đột xuất cho những người lao động kể cả những trường hợp về hưu, về mất sức, lâm vào hoàn cảnh khó khăn, không nơi nương tựa, hoặc làm công tác từ thiện xã hội.</t>
  </si>
  <si>
    <t>20. Thu nhập và chi phí, lãi hoặc lỗ được ghi nhận trực tiếp vào Vốn chủ sở hữu theo qui định của các chuẩn mực kế toán cụ thể:</t>
  </si>
  <si>
    <t>21. Nguồn kinh phí</t>
  </si>
  <si>
    <t>31/12/2006
VND</t>
  </si>
  <si>
    <t>01/01/2006
VND</t>
  </si>
  <si>
    <t>Nguồn kinh phí được cấp trong năm</t>
  </si>
  <si>
    <t>Chi sự nghiệp (*)</t>
  </si>
  <si>
    <t>Nguồn kinh phí còn lại cuối năm</t>
  </si>
  <si>
    <t>22.  Tài sản thuê ngoài</t>
  </si>
  <si>
    <t>Giá trị tài sản thuê ngoài</t>
  </si>
  <si>
    <t xml:space="preserve">- TSCĐ thuê ngoài </t>
  </si>
  <si>
    <t>- Tài sản khác thuê ngoài</t>
  </si>
  <si>
    <t>Tổng số tiền thuê tối thiểu trong tương của hợp đồng  thuê hoạt động tài sản không huỷ ngang theo các thời hạn</t>
  </si>
  <si>
    <t>- Từ 1 năm trở xuống</t>
  </si>
  <si>
    <t>- Trên 1 năm đến 5 năm</t>
  </si>
  <si>
    <t>- Trên 5 năm</t>
  </si>
  <si>
    <t xml:space="preserve">Ghi chú: Theo thông tư số 244/2009/TT-BTC ngày 31/12/2009 của Bộ Tài chính "Hướng dẫn sửa đổi, 
bổ sung chế độ kế toán doanh nghiệp" thì số dư cuối kỳ quỹ thưởng ban QLĐH , quỹ khen thưởng-phúc lợi, chuyển sang nợ phải trả và nằm chung ở mã số 323 - Bảng CĐKT. </t>
  </si>
  <si>
    <t>b) Đầu tư mở rộng quy mô hoạt động kinh doanh và đổi mới công nghệ, trang thiết bị điều kiện làm việc 
của Công ty.</t>
  </si>
  <si>
    <t>17.</t>
  </si>
  <si>
    <t xml:space="preserve">DOANH THU </t>
  </si>
  <si>
    <t>17.1. Doanh thu bán hàng và cung cấp dịch vụ</t>
  </si>
  <si>
    <t>- Tổng doanh thu</t>
  </si>
  <si>
    <t>+ Doanh thu bán hàng</t>
  </si>
  <si>
    <t>+ Doanh thu cung cấp dịch vụ</t>
  </si>
  <si>
    <t>+ Doanh thu hợp đồng xây dựng</t>
  </si>
  <si>
    <t>- Doanh thu của hợp đồng xây dựng được ghi nhận trong kỳ</t>
  </si>
  <si>
    <t>- Tổng Doanh thu luỹ kế của hợp đồng xây dựng được ghi nhận đến thời điểm lập báo cáo Tài chính</t>
  </si>
  <si>
    <t>- Các khoản giảm trừ doanh thu</t>
  </si>
  <si>
    <t>+ Chiết khấu thương mại</t>
  </si>
  <si>
    <t>+ Giảm giá hàng bán</t>
  </si>
  <si>
    <t>+ Hàng bán bị trả lại</t>
  </si>
  <si>
    <t>+ Thuế GTGT phải nộp (phương pháp trực tiếp)</t>
  </si>
  <si>
    <t>+ Thuế TTĐB</t>
  </si>
  <si>
    <t>+ Thuế xuất khẩu</t>
  </si>
  <si>
    <t>- Doanh thu thuần</t>
  </si>
  <si>
    <t>+ Doanh thu thuần trao đổi hàng hoá</t>
  </si>
  <si>
    <t>+ Doanh thu thuần trao đổi dịch vụ</t>
  </si>
  <si>
    <t>+ Doanh thu thuần hợp đồng xây dựng</t>
  </si>
  <si>
    <t>17.2. Doanh thu hoạt động tài chính</t>
  </si>
  <si>
    <t>- Lãi tiền gửi, tiền cho vay, ký quỹ</t>
  </si>
  <si>
    <t>- Lãi đầu tư cổ phiếu</t>
  </si>
  <si>
    <t>- Cổ tức, lợi nhuận được chia</t>
  </si>
  <si>
    <t>- Thu nhập từ hoạt động liên doanh</t>
  </si>
  <si>
    <t>- Doanh thu hoạt động tài chính khác</t>
  </si>
  <si>
    <t>- Lãi bán hàng trả chậm</t>
  </si>
  <si>
    <t>17.3. Thu nhập khác</t>
  </si>
  <si>
    <t>- Thu nhập từ tiền đền bù giải phóng mặt bằng</t>
  </si>
  <si>
    <t>- Thu nhập từ khách hàng vi phạm hợp đồng</t>
  </si>
  <si>
    <t>- Thu nhập do được khuyến mại</t>
  </si>
  <si>
    <t>- Thu từ nhượng bán, thanh lý TSCĐ</t>
  </si>
  <si>
    <t>- Thu từ tiền lãi ký quỹ</t>
  </si>
  <si>
    <t>- Xử lý sắt thép nhập thừa</t>
  </si>
  <si>
    <t>- Khác</t>
  </si>
  <si>
    <t>18.</t>
  </si>
  <si>
    <t>GIÁ VỐN HÀNG BÁN</t>
  </si>
  <si>
    <t>- Giá vốn của thành phẩm đã cung cấp</t>
  </si>
  <si>
    <t>- Giá vốn của hàng hoá đã cung cấp</t>
  </si>
  <si>
    <t>- Giá vốn cung cấp dịch vụ</t>
  </si>
  <si>
    <t>- Giá trị còn lại, chi phí nhượng bán, thanh lý của BĐS đầu tư đã bán</t>
  </si>
  <si>
    <t>- Chi phí kinh doanh bất động sản đầu tư</t>
  </si>
  <si>
    <t>- Hao hụt, mất mát hàng tồn kho</t>
  </si>
  <si>
    <t>- Các khoản chi phí vượt mức bình thường</t>
  </si>
  <si>
    <t>CHI PHÍ BÁN HÀNG</t>
  </si>
  <si>
    <t>Năm 2006
VND</t>
  </si>
  <si>
    <t>- Chi phí vật liệu bao bì đóng gói</t>
  </si>
  <si>
    <t>- Chi phí khấu hao TSCĐ</t>
  </si>
  <si>
    <t>- Chi phí công cụ, dụng cụ</t>
  </si>
  <si>
    <t>- Chi phí dịch vụ mua ngoài</t>
  </si>
  <si>
    <t>- Chi phí bằng tiền khác</t>
  </si>
  <si>
    <t>CHI PHÍ QUẢN LÝ DOANH NGHIỆP</t>
  </si>
  <si>
    <t>- Chi phí nhân viên quản lý</t>
  </si>
  <si>
    <t>- Chi phí vật liệu quản lý</t>
  </si>
  <si>
    <t>- Chi phí đồ dùng văn phòng</t>
  </si>
  <si>
    <t>- Thuế, phí, lệ phí</t>
  </si>
  <si>
    <t>- Chi phí dự phòng phải thu khó đòi</t>
  </si>
  <si>
    <t>19.</t>
  </si>
  <si>
    <t>CHI PHÍ TÀI CHÍNH</t>
  </si>
  <si>
    <t>- Chi phí dự phòng đầu tư tài chính dài hạn</t>
  </si>
  <si>
    <t>- Chi phí lãi vay</t>
  </si>
  <si>
    <t>- Lỗ do bán chứng khoán</t>
  </si>
  <si>
    <t>20.</t>
  </si>
  <si>
    <t>CHI PHÍ KHÁC</t>
  </si>
  <si>
    <t>- Chi do vi phạm hợp đồng</t>
  </si>
  <si>
    <t>- Thanh lý, nhượng bán TSCĐ</t>
  </si>
  <si>
    <t>- Giá trị vật tư thanh lý</t>
  </si>
  <si>
    <t>- Chi phí khác</t>
  </si>
  <si>
    <t>21.</t>
  </si>
  <si>
    <t>CHI PHÍ THUẾ THU NHẬP DOANH NGHIỆP HIỆN HÀNH</t>
  </si>
  <si>
    <t>- Chi phí thuế TNDN tính trên thu nhập chịu thuế năm hiện hành</t>
  </si>
  <si>
    <t>- Điều chỉnh chi phí thuế TNDN của các năm trước vào chi phí thuế TNDN hiện hành năm nay</t>
  </si>
  <si>
    <t xml:space="preserve">  Công ty có nghĩa vụ nộp những loại thuế sau đây:  </t>
  </si>
  <si>
    <t xml:space="preserve"> - Thuế thu nhập doanh nghiệp: </t>
  </si>
  <si>
    <t>Theo giấy chứng nhận ưu đãi đầu tư số 5464 BKH/DN ngày 14/08/2001 của Bộ Kế hoạch và Đầu tư và thông tư 128/2003/TT-BTC ngày 22/12/2003, Công ty được hưởng những ưu đãi sau:</t>
  </si>
  <si>
    <t xml:space="preserve">+ Thuế suất thuế TNDN là 20% cho 10 năm kể từ khi có giấy đăng ký kinh doanh (năm 2001). </t>
  </si>
  <si>
    <t>+ Được miễn thuế TNDN trong 02 năm kể từ khi có thu nhập chịu thuế và được giảm 50% số thuế phải nộp trong 5 năm tiếp theo. Công ty bắt đầu có thu nhập chịu thuế từ năm 2001. Năm 2003, 2004, 2005, 2006 và 2007 Công ty được giảm 50% thuế thu nhập.</t>
  </si>
  <si>
    <t>+ Đồng thời, do Công ty là tổ chức phát hành có chứng khoán được niêm yết nên được hưởng ưu đãi theo Thông tư số 74/2000/TT-BTC ngày 19/07/2000 của Bộ Tài chính. Theo đó, ngoài việc được hưởng các ưu đãi về thuế phù hợp với quy định của Luật thuế TNDN hiện hành còn được giảm 50% số thuế TNDN phải nộp trong thời gian 02 năm.</t>
  </si>
  <si>
    <t xml:space="preserve"> Thuế thu nhập doanh nghiệp được xác định như sau: </t>
  </si>
  <si>
    <t xml:space="preserve">- Tổng lợi nhuận kế toán trước thuế </t>
  </si>
  <si>
    <t>- Các khoản điều chỉnh tăng hoặc giảm lợi nhuận kế toán để xác định lợi nhuận chịu thuế TNDN</t>
  </si>
  <si>
    <t xml:space="preserve">           + Các khoản điều chỉnh tăng</t>
  </si>
  <si>
    <t xml:space="preserve">           + Các khoản điều chỉnh giảm (*)</t>
  </si>
  <si>
    <t>- Tổng thu nhập chịu thuế</t>
  </si>
  <si>
    <t>- Thuế thu nhập doanh nghiệp phải nộp (10%)</t>
  </si>
  <si>
    <t xml:space="preserve">                             -  </t>
  </si>
  <si>
    <t>- Lợi nhuận sau thuế thu nhập doanh nghiệp</t>
  </si>
  <si>
    <t>(*) Trong năm 2007, các khoản điều chỉnh giảm lợi nhuận kế toán trước thuế là thu nhập từ việc đền bù giải tỏa sau khi trừ các chi phí liên quan là 389.370.993 VND đã được ghi vào thu nhập khác theo như công văn số 13610 TC/CST của Bộ Tài Chính ngày 22/11/2004 hướng dẫn về thuế GTGT và thuế TNDN đối với doanh nghiệp di chuyển địa điểm kinh doanh thu quy hoạch.</t>
  </si>
  <si>
    <t xml:space="preserve"> - Thuế giá trị gia tăng phải nộp theo tỷ lệ 0%, 5% và 10%. </t>
  </si>
  <si>
    <t xml:space="preserve"> - Các loại thuế khác theo như quy định hiện hành tại Việt Nam.</t>
  </si>
  <si>
    <t>30.</t>
  </si>
  <si>
    <t>Chi phí thuế thu nhập doanh nghiệp hoãn lại</t>
  </si>
  <si>
    <t>2006
VND</t>
  </si>
  <si>
    <t>2005
VND</t>
  </si>
  <si>
    <t>- Chi phí thuế TNDN hoãn lại phát sinh từ các khoản chênh lệch tạm thời phải chịu thuế</t>
  </si>
  <si>
    <t>- Chi phí thuế TNDN hoãn lại phát sinh từ việc hoàn nhập tài sản thuế thu nhập hoãn lại</t>
  </si>
  <si>
    <t>- Thu nhập thuế TNDN hoãn lại phát sinh từ các khoản chênh lệch  tạm thời được khấu trừ (*)</t>
  </si>
  <si>
    <t>- Thu nhập thuế TNDN hoãn lại phát sinh từ các khoản lỗ tính thuế và ưu đãi thuế chưa sử dụng (*)</t>
  </si>
  <si>
    <t>- Thu nhập thuế TNDN hoãn lại phát sinh từ việc hoàn nhập thuế thu nhập hoãn lại phải trả (*)</t>
  </si>
  <si>
    <t>22.</t>
  </si>
  <si>
    <t>CHI PHÍ SẢN XUẤT KINH DOANH THEO YẾU TỐ</t>
  </si>
  <si>
    <t>1. Chi phí nguyên liệu, vật liệu</t>
  </si>
  <si>
    <t>2. Chi phí nhân công</t>
  </si>
  <si>
    <t>3. Chi phí khấu hao TSCĐ</t>
  </si>
  <si>
    <t>4. Chi phí dịch vụ mua ngoài</t>
  </si>
  <si>
    <t>5. Chi phí khác bằng tiền</t>
  </si>
  <si>
    <t>LÃI CƠ BẢN TRÊN CỔ PHIẾU</t>
  </si>
  <si>
    <t>Lợi nhuận kế toán sau thuế thu nhập doanh nghiệp</t>
  </si>
  <si>
    <t>Các khoản điều chỉnh tăng hoặc giảm lợi nhuận kế toán để xác định lợi nhuận hoặc lỗ phân bổ cho CĐ sở hữu CP phổ thông</t>
  </si>
  <si>
    <t xml:space="preserve">           + Các khoản điều chỉnh tăng </t>
  </si>
  <si>
    <t xml:space="preserve">           + Các khoản điều chỉnh giảm </t>
  </si>
  <si>
    <t>Lợi nhuận hoặc lỗ phân bổ cho CĐ sở hữu CP phổ thông</t>
  </si>
  <si>
    <t>CP phổ thông đang lưu hành bình quân trong kỳ (*)</t>
  </si>
  <si>
    <t>Lãi cơ bản trên cổ phiếu</t>
  </si>
  <si>
    <t>32.</t>
  </si>
  <si>
    <t>Các giao dịch không bằng tiền ảnh hưởng đến báo cáo lưu chuyển tiền tệ và các khoản tiền do Doanh nghiệp nắm giữ nhưng không được sử dụng.</t>
  </si>
  <si>
    <t>Mua tài sản bằng cách nhận các khoản nợ liên quan trực tiếp hoặc thông qua nghiệp vụ cho thuê tài chính:</t>
  </si>
  <si>
    <t>- Mua doanh nghiệp thông qua phát hành cổ phiếu</t>
  </si>
  <si>
    <t>- Chuyển nợ thành vốn chủ sở hữu</t>
  </si>
  <si>
    <t>Mua và thanh lý công ty con hoặc đơn vị kinh doanh khác trong kỳ báo cáo:</t>
  </si>
  <si>
    <t>- Tổng giá trị mua hoặc thanh lý</t>
  </si>
  <si>
    <t>- Phần giá trị mua hoặc thanh lý được thanh toán bằng tiền và các khoản tương đương tiền</t>
  </si>
  <si>
    <t>- Số tiền và các khoản tương đương tiền thực có trong công ty con hoặc đơn vị kinh doanh khác được mua hoặc thanh lý</t>
  </si>
  <si>
    <t>- Phần giá trị tài sản (tổng hợp theo từng loại tài sản) và nợ phải trả không phải là tiền và các khoản tương đương tiền trong công ty con hoặc đơn vị kinh doanh khác được mua hoặc thanh lý trong kỳ</t>
  </si>
  <si>
    <t>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</si>
  <si>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IV.</t>
  </si>
  <si>
    <t>NHỮNG THÔNG TIN KHÁC</t>
  </si>
  <si>
    <t xml:space="preserve">Những khoản nợ tiềm tàng, khoản cam kết và những thông tin tài chính khác </t>
  </si>
  <si>
    <t>Những sự kiện phát sinh sau ngày kết thúc kỳ kế toán năm</t>
  </si>
  <si>
    <t>Thông tin về các bên liên quan</t>
  </si>
  <si>
    <t>Trong quá trình hoạt động kinh doanh, Công ty phát sinh các nghiệp vụ với các bên liên quan. Các nghiệp vụ chủ yếu như sau:</t>
  </si>
  <si>
    <t>Các bên liên quan</t>
  </si>
  <si>
    <t>Mối quan hệ</t>
  </si>
  <si>
    <t>Nội dung nghiệp vụ</t>
  </si>
  <si>
    <t>Giá trị giao dịch (VND)</t>
  </si>
  <si>
    <t>Công ty X</t>
  </si>
  <si>
    <t>Công ty mẹ</t>
  </si>
  <si>
    <t>Mua nguyên vật liệu</t>
  </si>
  <si>
    <t>Công ty Y</t>
  </si>
  <si>
    <t>Góp vốn</t>
  </si>
  <si>
    <t>Công  ty A</t>
  </si>
  <si>
    <t>Công ty con</t>
  </si>
  <si>
    <t>Mua sản phẩm</t>
  </si>
  <si>
    <t>Bà B</t>
  </si>
  <si>
    <t>Vợ Giám đốc</t>
  </si>
  <si>
    <t>Mua thiết bị</t>
  </si>
  <si>
    <t xml:space="preserve">Cho đến ngày lập Báo cáo tài chính, các khoản chưa được thanh toán với các bên liên quan như sau: </t>
  </si>
  <si>
    <t>Giá trị khoản 
phải thu/ (phải trả) (VND</t>
  </si>
  <si>
    <t xml:space="preserve">Con </t>
  </si>
  <si>
    <t>Ông C</t>
  </si>
  <si>
    <t>Em chủ tịch HĐQT</t>
  </si>
  <si>
    <t>Số liệu so sánh</t>
  </si>
  <si>
    <t>Năm tài chính 2010 là năm đầu tiên hợp nhất (có công ty con), nên không có số liệu so sánh cho kết quả kinh doanh.</t>
  </si>
  <si>
    <t xml:space="preserve">     Ma Đức Tú</t>
  </si>
  <si>
    <t>6 tháng đầu năm 2010</t>
  </si>
  <si>
    <t>Năm 2007</t>
  </si>
  <si>
    <t>1.  Doanh thu bán hàng và cung cấp dịch vụ</t>
  </si>
  <si>
    <t>17.1</t>
  </si>
  <si>
    <t>2.  Các khoản giảm trừ doanh thu</t>
  </si>
  <si>
    <t>3.  Doanh thu thuần về bán hàng và cung cấp dịch vụ</t>
  </si>
  <si>
    <t>4.  Giá vốn hàng bán</t>
  </si>
  <si>
    <t>5.  Lợi nhuận gộp về bán hàng và cung cấp dịch vụ</t>
  </si>
  <si>
    <t>6.  Doanh thu hoạt động tài chính</t>
  </si>
  <si>
    <t>17.2</t>
  </si>
  <si>
    <t>7.  Chi phí tài chính</t>
  </si>
  <si>
    <t xml:space="preserve">     + Trong đó: chi phí lãi vay </t>
  </si>
  <si>
    <t>8.  Chi phí bán hàng</t>
  </si>
  <si>
    <t>9.  Chi phí quản lý doanh nghiệp</t>
  </si>
  <si>
    <t xml:space="preserve">10. Lợi nhuận thuần từ hoạt động kinh doanh </t>
  </si>
  <si>
    <t>11. Thu nhập khác</t>
  </si>
  <si>
    <t>17.3</t>
  </si>
  <si>
    <t xml:space="preserve">12. Chi phí khác </t>
  </si>
  <si>
    <t>13. Lợi nhuận khác</t>
  </si>
  <si>
    <t>14. Phần lãi hoặc lỗ trong công ty liên kết, liên doanh</t>
  </si>
  <si>
    <t xml:space="preserve">15. Tổng lợi nhuận kế toán trước thuế </t>
  </si>
  <si>
    <t>16. Chi phí thuế TNDN hiện hành</t>
  </si>
  <si>
    <t>17. Chi phí thuế TNDN hoãn lại</t>
  </si>
  <si>
    <t>18. Lợi nhuận sau thuế thu nhập doanh nghiệp</t>
  </si>
  <si>
    <t>18.1 Lợi ích của cổ đông thiểu số</t>
  </si>
  <si>
    <t>18.2 Chia cho bên hợp tác kinh doanh</t>
  </si>
  <si>
    <t>19. Lợi nhuận sau thuế của cổ đông của công ty mẹ</t>
  </si>
  <si>
    <t>20. Lãi cơ bản trên cổ phiếu (*)</t>
  </si>
  <si>
    <t>BÁO CÁO LƯU CHUYỂN TIỀN TỆ HỢP NHẤT</t>
  </si>
  <si>
    <t>(Theo phương pháp trực tiếp)</t>
  </si>
  <si>
    <t>Năm trước</t>
  </si>
  <si>
    <t>NĂM NAY HỢP NHẤT</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</si>
  <si>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</si>
  <si>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</si>
  <si>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</si>
  <si>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</si>
  <si>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</si>
  <si>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5. Tiền chi nộp thuế thu nhập doanh nghiệp</t>
  </si>
  <si>
    <t>6. Tiền thu khác từ hoạt động kinh doanh</t>
  </si>
  <si>
    <t>7. Tiền chi khác cho hoạt động kinh doanh</t>
  </si>
  <si>
    <t>Lưu chuyển tiền thuần từ hoạt động kinh doanh</t>
  </si>
  <si>
    <t>II. Lưu chuyển tiền từ hoạt động đầu tư</t>
  </si>
  <si>
    <t>1. Tiền chi để mua sắm, xây dựng TSCĐ và các tài sản dài hạn khác</t>
  </si>
  <si>
    <t xml:space="preserve">2. Tiền thu từ thanh lý, nhượng bán TSCĐ và các tài sản dài hạn khác </t>
  </si>
  <si>
    <t>3. Tiền chi cho vay, mua các công cụ nợ của đơn vị khác</t>
  </si>
  <si>
    <t xml:space="preserve">4. Tiền thu hồi cho vay, bán lại các công cụ nợ của đơn vị khác </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</si>
  <si>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</si>
  <si>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</si>
  <si>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</si>
  <si>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</si>
  <si>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(tiếp theo trang sau)</t>
  </si>
  <si>
    <t>III. Lưu chuyển tiền từ hoạt động tài chính</t>
  </si>
  <si>
    <t>1. Tiền thu từ phát hành cố phiếu, nhận vốn góp của chủ sở hữu</t>
  </si>
  <si>
    <t>2. Tiền chi trả vốn góp  cho các chủ sở hữu, mua lại cổ phiếu của doanh nghiệp đã phát hành</t>
  </si>
  <si>
    <t>3. Tiền vay ngắn hạn, dài hạn nhận được</t>
  </si>
  <si>
    <t>4. Tiền chi trả nợ gốc vay</t>
  </si>
  <si>
    <t xml:space="preserve">5. Tiền chi trả nợ thuê tài chính </t>
  </si>
  <si>
    <t xml:space="preserve">6. Cổ tức, lợi nhuận đã trả cho chủ sở hữu </t>
  </si>
  <si>
    <t>Lưu chuyển tiền thuần từ hoạt động tài chính</t>
  </si>
  <si>
    <t xml:space="preserve">Lưu chuyển tiền thuần trong kỳ </t>
  </si>
  <si>
    <t>Tiền và tương đương tiền đầu kỳ</t>
  </si>
  <si>
    <t>Ảnh hưởng của thay đổi tỷ giá hối đoái quy đổi ngoại tệ</t>
  </si>
  <si>
    <t>Tiền và tương đương tiền cuối kỳ</t>
  </si>
  <si>
    <t>BẢN THUYẾT MINH BÁO CÁO TÀI CHÍNH HỢP NHẤT</t>
  </si>
  <si>
    <t>I</t>
  </si>
  <si>
    <t>Đặc điểm hoạt động của doanh nghiệp</t>
  </si>
  <si>
    <t>1. Hình thức sở hữu vốn</t>
  </si>
  <si>
    <t>Giấy chứng nhận đăng ký kinh doanh số 4103000427 ngày 25/05/2001, Giấy chứng nhận đăng ký điều chỉnh lần 1 do Sở Kế hoạch và Đầu tư Thành phố Hồ Chí Minh cấp ngày 10 tháng 04 năm 2002 và Giấy chứng nhận đăng ký kinh doanh điều chỉnh lần 2 do Sở Kế hoạch và Đầu tư Thành Phố Hồ Chí Minh cấp ngày 06 tháng 09 năm 2006</t>
  </si>
  <si>
    <t>Công ty có các đơn vị thành viên sau:</t>
  </si>
  <si>
    <t>Địa chỉ:</t>
  </si>
  <si>
    <t>2. Lĩnh vực kinh doanh</t>
  </si>
  <si>
    <t>- Sản xuất công nghiệp, cung cấp dịch vụ,…</t>
  </si>
  <si>
    <t>3. Ngành nghề kinh doanh:</t>
  </si>
  <si>
    <t>Sản xuất kinh doanh hàng xuất nhập khẩu lâm sản chế biến, nông thủy hải sản, thực phẩm, bao bì, hàng thủ công mỹ nghệ, kim khí điện máy, vật tư nguyên liệu, phụ tùng, vật liệu xây dựng, phương tiện vận tải, dịch vụ xuất nhập khẩu và thương mại (trừ sản xuất thực phẩm tươi sống, tái chế phế thải, chế biến gỗ, sản xuất gốm sứ, thủy tinh, gia công cơ khí, xi mạ điện); Kinh doanh dịch vụ kho bãi; Xây dựng và kinh doanh nhà; Mua bán xe máy, xe đạp, máy vi tính và thiết bị máy vi tính; Vận tải xăng dầu; Mua bán khí đốt hóa lỏng (gas) (không mua bán tại trụ sở), bếp ga, đồ dùng cá nhân và gia đình, bách hóa, mỹ phẩm; Sửa chữa, lắp rắp xe đạp; Mua bán điện thoại di động, cố định; Cho thuê nhà; Đại lý kinh doanh xăng, dầu, nhớt, mỡ; Kinh doanh vận tải hàng hóa bằng ô tô.</t>
  </si>
  <si>
    <t>II</t>
  </si>
  <si>
    <t>Chế độ và chính sách kế toán áp dụng tại Công ty</t>
  </si>
  <si>
    <t>1. Kỳ kế toán, đơn vị tiền tệ sử dụng trong kế toán</t>
  </si>
  <si>
    <t xml:space="preserve">Niên độ kế toán của Công ty bắt đầu từ ngày 01/01 và kết thúc vào ngày 31/12 hàng năm. </t>
  </si>
  <si>
    <t>Đơn vị tiền tệ sử dụng trong ghi chép kế toán là đồng Việt Nam (VND)</t>
  </si>
  <si>
    <t>2. Chuẩn mực và Chế độ kế toán áp dụng</t>
  </si>
  <si>
    <t xml:space="preserve">2.1. Chế độ kế toán áp dụng: </t>
  </si>
  <si>
    <t xml:space="preserve">Công ty áp dụng Chế độ Kế toán doanh nghiệp ban hành theo Quyết định số 15/2006/QĐ-BTC ngày 20/3/2006 của Bộ trưởng Bộ Tài chính. </t>
  </si>
  <si>
    <t>2.2. Tuyên bố về việc tuân thủ Chuẩn mực kế toán và Chế độ kế toán</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</si>
  <si>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 đang áp dụng.</t>
  </si>
  <si>
    <t>2.3. Hình thức kế toán áp dụng</t>
  </si>
  <si>
    <t>Công ty áp dụng hình thức sổ kế toán nhật ký chung.</t>
  </si>
  <si>
    <t>3. Các chính sách kế toán áp dụng</t>
  </si>
  <si>
    <t>3.1. Nguyên tắc xác định các khoản tương đương tiền</t>
  </si>
  <si>
    <t>Các nghiệp vụ kinh tế phát sinh bằng ngoại tệ được quy đổi ra đồng Việt Nam theo tỷ giá giao dịch thực tế tại thời điểm phát sinh nghiệp vụ. Tại thời điểm cuối năm các khoản mục tiền tệ có gốc ngoại tệ được quy đổi theo tỷ giá bình quân liên ngân hàng do Ngân hàng Nhà nước Việt Nam công bố vào ngày kết thúc niên độ kế toán.</t>
  </si>
  <si>
    <t>Chênh lệch tỷ giá thực tế phát sinh trong kỳ  được kết chuyển vào doanh thu hoặc chi phí tài chính trong năm tài chính.</t>
  </si>
  <si>
    <t>Các khoản đầu tư ngắn hạn không quá 3 tháng có khả năng chuyển đổi dễ dàng thành tiền và không có nhiều rủi ro trong chuyển đổi thành tiền kể từ ngày mua khoản đầu tư đó tại thời điểm báo cáo.</t>
  </si>
  <si>
    <t xml:space="preserve">3.2.Nguyên tắc ghi nhận hàng tồn kho </t>
  </si>
  <si>
    <t>Hàng tồn kho được tính theo giá gốc. Trường hợp giá trị thuần có thể thực hiện được thấp hơn giá gốc thì phải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</si>
  <si>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Giá trị hàng tồn kho cuối kỳ của các mặt hàng xăng dầu, sắt thép được xác định theo phương pháp bình quân gia quyền; giá trị hàng tồn kho cuối kỳ của mặt hàng xe máy được xác định theo phương pháp thực tế đích danh; giá trị hàng tồn kho cuối kỳ của hàng điện tử được xác định theo phương pháp nhập trước xuất trước.</t>
  </si>
  <si>
    <t>Hàng tồn kho được hạch toán theo phương pháp kê khai thường xuyên.</t>
  </si>
  <si>
    <t>Dự phòng giảm giá hàng tồn kho được lập vào thời điểm cuối năm là số chênh lệch giữa giá gốc của hàng tồn kho lớn hơn giá trị thuần có thể thực hiện được của chúng.</t>
  </si>
  <si>
    <t>3.3. Nguyên tắc ghi nhận các khoản phải thu thương mại và phải thu khác:</t>
  </si>
  <si>
    <r>
      <t>3.3.1. Nguyên tắc ghi nhận:</t>
    </r>
    <r>
      <rPr>
        <sz val="11"/>
        <rFont val="Times New Roman"/>
        <family val="1"/>
      </rPr>
      <t xml:space="preserve"> Các khoản phải thu khách hàng, khoản trả trước cho người bán, phải thu nội bộ và các khoản phải thu khác tại thời điểm báo cáo, nếu:</t>
    </r>
  </si>
  <si>
    <t>- Có thời hạn thu hồi hoặc thanh toán dưới 1 năm được phân loại là tài sản ngắn hạn.</t>
  </si>
  <si>
    <t>- Có thời hạn thu hồi hoặc thanh toán trên 1 năm được phân loại là tài sản dài hạn.</t>
  </si>
  <si>
    <r>
      <t>3.3.2. Lập dự phòng phải thu khó đòi:</t>
    </r>
    <r>
      <rPr>
        <sz val="11"/>
        <rFont val="Times New Roman"/>
        <family val="1"/>
      </rPr>
      <t xml:space="preserve"> Dự phòng nợ phải thu khó đòi thể hiện phần giá trị dự kiến bị tổn thất của các khoản nợ phải thu có khả năng không được khách hàng thanh toán  đối với các khoản phải thu tại thời điểm lập Báo cáo tài chính. </t>
    </r>
  </si>
  <si>
    <t xml:space="preserve">3.4. Nguyên tắc ghi nhận và khấu hao tài sản cố định </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</si>
  <si>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</si>
  <si>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</si>
  <si>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Khấu hao được trích theo phương pháp đường thẳng. Thời gian khấu hao được ước tính như sau:</t>
  </si>
  <si>
    <t>Nhà cửa, vật kiến trúc</t>
  </si>
  <si>
    <t>05 - 30  năm</t>
  </si>
  <si>
    <t xml:space="preserve">Máy móc, thiết bị  </t>
  </si>
  <si>
    <t>06 - 08  năm</t>
  </si>
  <si>
    <t xml:space="preserve">Phương tiện vận tải  </t>
  </si>
  <si>
    <t>06 - 09  năm</t>
  </si>
  <si>
    <t>Thiết bị văn phòng</t>
  </si>
  <si>
    <t>03 - 05  năm</t>
  </si>
  <si>
    <t>Tài sản vô hình và các tài sản khác</t>
  </si>
  <si>
    <t>05 - 11  năm</t>
  </si>
  <si>
    <t>Quyền sử dụng đất không trích khấu hao</t>
  </si>
  <si>
    <t>TSCĐ thuê tài chính được trích khấu hao như TSCĐ của Công ty. Đối với TSCĐ thuê tài chính không chắc chắn sẽ được mua lại thì sẽ được tính trích khấu hao theo thời hạn thuê khi thời hạn thuê ngắn hơn thời gian sử dụng hữu ích của nó.</t>
  </si>
  <si>
    <t xml:space="preserve">3.5. Nguyên tắc ghi nhận và khấu hao bất động sản đầu tư </t>
  </si>
  <si>
    <t>Bất động sản đầu tư được ghi nhận theo giá gốc. Trong quá trình nắm giữ chờ tăng giá, hoặc cho thuê hoạt động, bất động sản đầu tư được ghi nhận theo nguyên giá, hao mòn luỹ kế và giá trị còn lại.</t>
  </si>
  <si>
    <t>Bất động sản đầu tư được tính, trích khấu hao như TSCĐ khác của Công ty.</t>
  </si>
  <si>
    <t xml:space="preserve">3.5. Nguyên tắc ghi nhận các khoản đầu tư tài chính </t>
  </si>
  <si>
    <t>7. TĂNG, GIẢM TÀI SẢN CỐ ĐỊNH HỮU HÌNH</t>
  </si>
  <si>
    <t>Nhà cửa 
vật kiến trúc</t>
  </si>
  <si>
    <t>Máy móc 
thiết bị</t>
  </si>
  <si>
    <t>Phương tiện 
vận tải</t>
  </si>
  <si>
    <t>Thiết bị 
văn phòng</t>
  </si>
  <si>
    <t>TSCĐ 
khác</t>
  </si>
  <si>
    <t>Kiểm tra 
chênh lệch</t>
  </si>
  <si>
    <t>I. Nguyên giá TSCĐ hữu hình</t>
  </si>
  <si>
    <t>1. Số dư đầu năm</t>
  </si>
  <si>
    <t>2. Số tăng trong kỳ</t>
  </si>
  <si>
    <t xml:space="preserve">Bao gồm: </t>
  </si>
  <si>
    <t>- Mua trong kỳ</t>
  </si>
  <si>
    <t>- Đầu tư XDCN hoàn thành</t>
  </si>
  <si>
    <t>- Tăng khác</t>
  </si>
  <si>
    <t>3. Số giảm trong kỳ</t>
  </si>
  <si>
    <t>Bao gồm:</t>
  </si>
  <si>
    <t>- Chuyển sang BĐS đầu tư</t>
  </si>
  <si>
    <t>- Thanh lý, nhượng bán</t>
  </si>
  <si>
    <t>- Giảm khác</t>
  </si>
  <si>
    <t>4. Số dư cuối kỳ</t>
  </si>
  <si>
    <t>II. Giá trị hao mòn luỹ kế</t>
  </si>
  <si>
    <t>2. Khấu hao trong kỳ</t>
  </si>
  <si>
    <t>- Khấu hao tăng trong kỳ</t>
  </si>
  <si>
    <t>3. Giảm trong kỳ</t>
  </si>
  <si>
    <t>III. Giá trị còn lại của TSCĐ hữu hình</t>
  </si>
  <si>
    <t>1. Tại ngày đầu năm</t>
  </si>
  <si>
    <t>2. Tại ngày cuối kỳ</t>
  </si>
  <si>
    <t>8. TĂNG, GIẢM TÀI SẢN CỐ ĐỊNH VÔ HÌNH</t>
  </si>
  <si>
    <t xml:space="preserve">Quyền 
sử dụng đất </t>
  </si>
  <si>
    <t>Bản quyền, bằng sáng chế</t>
  </si>
  <si>
    <t>Nhãn hiệu hàng hóa</t>
  </si>
  <si>
    <t>Phần mềm 
máy tính</t>
  </si>
  <si>
    <t>Kiểm tra chênh lệch</t>
  </si>
  <si>
    <t>I. Nguyên giá TSCĐ vô hình</t>
  </si>
  <si>
    <t>- Mua trong năm</t>
  </si>
  <si>
    <t>- Tạo ra từ nội bộ doanh nghiệp</t>
  </si>
  <si>
    <t>- Tăng do hợp nhất kinh doanh</t>
  </si>
  <si>
    <t>- Thanh lý nhượng bán</t>
  </si>
  <si>
    <t>III. Giá trị còn lại của TSCĐ vô hình</t>
  </si>
  <si>
    <t>9.</t>
  </si>
  <si>
    <t>CHI PHÍ XÂY DỰNG CƠ BẢN DỞ DANG</t>
  </si>
  <si>
    <t>- Chi phí XDCB dở dang</t>
  </si>
  <si>
    <t>Trong đó: những công trình, hạng mục  lớn</t>
  </si>
  <si>
    <t xml:space="preserve">  + Trung Tâm Thương Mại Dịch Vụ 231</t>
  </si>
  <si>
    <t xml:space="preserve">  + Công trình 746 Kha Vạn Cân</t>
  </si>
  <si>
    <t xml:space="preserve">  + Công trình TTTM số 1 Dương Văn Cam</t>
  </si>
  <si>
    <t xml:space="preserve">  + Trạm xăng dầu Long Thành</t>
  </si>
  <si>
    <t>+ Khu Thương mại Kim Thành Lào Cai</t>
  </si>
  <si>
    <t xml:space="preserve">  + Trạm xăng dầu 18</t>
  </si>
  <si>
    <t>- Mua sắm tài sản cố định</t>
  </si>
  <si>
    <t>- Sửa chữa lớn tài sản cố định</t>
  </si>
  <si>
    <t>10.</t>
  </si>
  <si>
    <t>TĂNG, GIẢM BẤT ĐỘNG SẢN ĐẦU TƯ</t>
  </si>
  <si>
    <t>Khoản mục</t>
  </si>
  <si>
    <t>Số đầu năm</t>
  </si>
  <si>
    <t>Tăng trong kỳ</t>
  </si>
  <si>
    <t>Giảm 
trong kỳ</t>
  </si>
  <si>
    <t>Số cuối năm</t>
  </si>
  <si>
    <t>I.Nguyên giá BĐS đầu tư</t>
  </si>
  <si>
    <t>1. Quyền sử dụng đất</t>
  </si>
  <si>
    <t>2. Nhà</t>
  </si>
  <si>
    <t>3. Nhà và quyền sử dụng đất</t>
  </si>
  <si>
    <t>II.Giá trị hao mòn luỹ kế</t>
  </si>
  <si>
    <t>III.Giá trị còn lại BĐS đầu tư</t>
  </si>
  <si>
    <t>11.</t>
  </si>
  <si>
    <t xml:space="preserve">CÁC KHOẢN ĐẦU TƯ TÀI CHÍNH DÀI HẠN </t>
  </si>
  <si>
    <t>11.1. Đầu tư vào công ty liên kết, liên doanh (*)</t>
  </si>
  <si>
    <t xml:space="preserve">    Công Ty TNHH TMDV Song Đức</t>
  </si>
  <si>
    <t xml:space="preserve">    Công Ty TNHH TMDV 3/2</t>
  </si>
  <si>
    <t>31/12/2009
VND</t>
  </si>
  <si>
    <t>01/01/2009
VND</t>
  </si>
  <si>
    <t>11.2. Đầu tư dài hạn khác</t>
  </si>
  <si>
    <t>1. Đầu tư cổ phiếu (**)</t>
  </si>
  <si>
    <t>2. Đầu tư trái phiếu</t>
  </si>
  <si>
    <t xml:space="preserve">3. Đầu tư tín phiếu, kỳ phiếu </t>
  </si>
  <si>
    <t>4. Cho vay dài hạn</t>
  </si>
  <si>
    <t xml:space="preserve">5. Đầu tư dài hạn khác </t>
  </si>
  <si>
    <t>11.3. Dự phòng giảm giá đầu tư tài chính dài hạn (***)</t>
  </si>
  <si>
    <t xml:space="preserve">Tổng cộng </t>
  </si>
  <si>
    <t>(*) Chi tiết số dư khoản mục đầu tư vào công ty liên kết, liên doanh:</t>
  </si>
  <si>
    <t>(**) Chi tiết số dư khoản mục đầu tư cổ phiếu:</t>
  </si>
  <si>
    <t xml:space="preserve">   Công Ty CP Đầu Tư PT KCN TM Củ Chi</t>
  </si>
  <si>
    <t>Chuyển từ ĐTDH sang NH</t>
  </si>
  <si>
    <t xml:space="preserve">   Công Ty CP Vật Tư Hậu Giang</t>
  </si>
  <si>
    <t xml:space="preserve">   Công Ty CP Địa Ốc 9</t>
  </si>
  <si>
    <t>Mua thêm Cp</t>
  </si>
  <si>
    <t xml:space="preserve">   Công Ty CP Lương Thực TP Vĩnh Long</t>
  </si>
  <si>
    <t xml:space="preserve">   Công Ty CP Dệt Việt Thắng</t>
  </si>
  <si>
    <t xml:space="preserve">   Công Ty CP Dệt Đông Á</t>
  </si>
  <si>
    <t xml:space="preserve">   Công Ty CP XNK Vĩnh Long</t>
  </si>
  <si>
    <t xml:space="preserve">   Ngân Hàng TMCP Phương Nam</t>
  </si>
  <si>
    <t xml:space="preserve">   Công Ty CP Dệt Gia Dụng Phong Phú</t>
  </si>
  <si>
    <t xml:space="preserve">   Công Ty CP Thép Pomina</t>
  </si>
  <si>
    <t xml:space="preserve">   Công Ty CP Dệt Vải Phong Phú</t>
  </si>
  <si>
    <t xml:space="preserve">   Công Ty CP Thương Nghiệp Cà Mau</t>
  </si>
  <si>
    <t xml:space="preserve">   Công Ty CP Thép Nhà Bè</t>
  </si>
  <si>
    <t xml:space="preserve">   Công Ty CP Thép Biên Hòa</t>
  </si>
  <si>
    <t>(***) Chi tiết số dư khoản mục dự phòng giảm giá đầu tư tài chính dài hạn tại ngày 30/06/2010 là:</t>
  </si>
  <si>
    <t>12.</t>
  </si>
  <si>
    <t>VAY VÀ NỢ NGẮN HẠN</t>
  </si>
  <si>
    <t>12.1. Vay ngắn hạn</t>
  </si>
  <si>
    <t>- Vay ngân hàng</t>
  </si>
  <si>
    <t xml:space="preserve">   + Ngân Hàng Công Thương - CN 14</t>
  </si>
  <si>
    <t xml:space="preserve">   + Ngân hàng ĐT va PT</t>
  </si>
  <si>
    <t xml:space="preserve">   + Ngân Hàng Sài Gòn Thương Tín</t>
  </si>
  <si>
    <t xml:space="preserve">   + Ngân Hàng HSBC</t>
  </si>
  <si>
    <t>- Vay đối tượng khác</t>
  </si>
  <si>
    <t>12.2. Nợ dài hạn đến hạn trả</t>
  </si>
  <si>
    <t>11.2. Người mua trả trước</t>
  </si>
  <si>
    <t>Chi tiết số dư khoản mục phải trả người bán tại ngày 31/12/2007 là:</t>
  </si>
  <si>
    <t>Danh gia CL ty gia</t>
  </si>
  <si>
    <t>13.</t>
  </si>
  <si>
    <t>THUẾ VÀ CÁC KHOẢN PHẢI NỘP NHÀ NƯỚC</t>
  </si>
  <si>
    <t>13.1. Thuế phải nộp nhà nước</t>
  </si>
  <si>
    <t>- Thuế GTGT</t>
  </si>
  <si>
    <t>- Thuế TTĐB</t>
  </si>
  <si>
    <t>- Thuế xuất, nhập khẩu</t>
  </si>
  <si>
    <t>- Thuế TNDN</t>
  </si>
  <si>
    <t>- Thuế tài nguyên</t>
  </si>
  <si>
    <t>- Thuế nhà đất</t>
  </si>
  <si>
    <t>- Tiền thuê đất</t>
  </si>
  <si>
    <t>- Các loại thuế khác</t>
  </si>
  <si>
    <t xml:space="preserve">  + Thuế thu nhập cá nhân</t>
  </si>
  <si>
    <t xml:space="preserve">  + Các loại thuế khác</t>
  </si>
  <si>
    <t>13.2. Các khoản phải nộp khác</t>
  </si>
  <si>
    <t>- Các khoản phí, lệ phí</t>
  </si>
  <si>
    <t>- Các khoản phải nộp khác</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</si>
  <si>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</si>
  <si>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14.</t>
  </si>
  <si>
    <t>CHI PHÍ PHẢI TRẢ</t>
  </si>
  <si>
    <t>- Trích trước chi phí tiền lương trong thời gian nghỉ phép</t>
  </si>
  <si>
    <t>- Chi phí sửa chữa lớn TSCĐ</t>
  </si>
  <si>
    <t>- Chi phí trong thời gian ngừng kinh doanh</t>
  </si>
  <si>
    <t>- Trích trước chi phí lãi vay</t>
  </si>
  <si>
    <t>15.</t>
  </si>
  <si>
    <t>CÁC KHOẢN PHẢI TRẢ, PHẢI NỘP NGẮN HẠN KHÁC</t>
  </si>
  <si>
    <t>- Tài sản thừa chờ xử lý</t>
  </si>
  <si>
    <t>- BHYT</t>
  </si>
  <si>
    <t>- BHXH</t>
  </si>
  <si>
    <t>- BHTN</t>
  </si>
  <si>
    <t>- Phải trả về cổ phần hoá</t>
  </si>
  <si>
    <t>- Nhận ký quỹ, ký cược ngắn hạn</t>
  </si>
  <si>
    <t>- Cổ tức, lợi nhuận liên doanh phải trả</t>
  </si>
  <si>
    <t>- Các khoản phải trả, phải nộp khác</t>
  </si>
  <si>
    <t>- Trích trước chi phí thi công</t>
  </si>
  <si>
    <t>14.5. Dự phòng phải trả dài hạn</t>
  </si>
  <si>
    <t>16.</t>
  </si>
  <si>
    <t>VỐN CHỦ SỞ HỮU</t>
  </si>
  <si>
    <t>16.1. Bảng đối chiếu biến động của Vốn chủ sở hữu</t>
  </si>
  <si>
    <t>A.</t>
  </si>
  <si>
    <t>Vốn đầu tư của chủ sở hữu</t>
  </si>
  <si>
    <t>Thặng dư 
vốn cổ phần</t>
  </si>
  <si>
    <t>Cổ phiếu quỹ</t>
  </si>
  <si>
    <t>Quỹ đầu tư phát triển</t>
  </si>
  <si>
    <t>Quỹ dự phòng tài chính</t>
  </si>
  <si>
    <t>Lợi nhuận sau thuế chưa phân phối</t>
  </si>
  <si>
    <t>1</t>
  </si>
  <si>
    <t>2</t>
  </si>
  <si>
    <t>3</t>
  </si>
  <si>
    <t>4</t>
  </si>
  <si>
    <t>5</t>
  </si>
  <si>
    <t>6</t>
  </si>
  <si>
    <t>- Số dư đầu năm trước</t>
  </si>
  <si>
    <t>- Tăng trong năm trước</t>
  </si>
  <si>
    <t xml:space="preserve">- Tăng do phát hành thêm cổ phiếu </t>
  </si>
  <si>
    <t>- Lợi nhuận tăng trong năm trước</t>
  </si>
  <si>
    <t>- Trích từ lợi nhuận năm trước</t>
  </si>
  <si>
    <t>- Giảm trong năm trước</t>
  </si>
  <si>
    <t>- Trích lập các quỹ theo biên bản họp đại HĐCĐ</t>
  </si>
  <si>
    <t>. Quỹ Đầu tư phát triển</t>
  </si>
  <si>
    <t>. Quỹ Dự phòng tài chính</t>
  </si>
  <si>
    <t>. Quỹ Khen thưởng phúc lợi</t>
  </si>
  <si>
    <t>. Quỹ dự phòng trợ cấp mất việc làm</t>
  </si>
  <si>
    <t>- Chi phí phát hành cổ phiếu</t>
  </si>
  <si>
    <t>- Chia cổ tức năm 2005 (đợt cuối)</t>
  </si>
  <si>
    <t>- Chia cổ tức năm 2007</t>
  </si>
  <si>
    <t>- Giảm quỹ đầu tư phát triển tiền thuế TNDN bổ sung phải nộp</t>
  </si>
  <si>
    <t>- Số dư cuối năm trước</t>
  </si>
  <si>
    <t>B.</t>
  </si>
  <si>
    <t>- Số dư đầu năm nay</t>
  </si>
  <si>
    <t>- Tăng trong kỳ</t>
  </si>
  <si>
    <t>- Tăng do phát hành thêm cổ phiếu</t>
  </si>
  <si>
    <t>- Lợi nhuận tăng trong kỳ</t>
  </si>
  <si>
    <t>LN tăng trong kỳ</t>
  </si>
  <si>
    <t>- Giảm trong kỳ</t>
  </si>
  <si>
    <t>. Nguồn vốn đầu tư XDCB</t>
  </si>
  <si>
    <t>. Giảm do phát hành thêm cổ phiếu</t>
  </si>
  <si>
    <t>- Chia lãi hợp tác kinh doanh</t>
  </si>
  <si>
    <t>- Chi thù lao, thưởng HĐQT và BKS</t>
  </si>
  <si>
    <t>khen thưởng BKS</t>
  </si>
  <si>
    <t>- Chia cổ tức</t>
  </si>
  <si>
    <t>- Số dư cuối kỳ</t>
  </si>
  <si>
    <t>15.2. Chi tiết vốn đầu tư của chủ sở hữu</t>
  </si>
  <si>
    <t>Cuối năm</t>
  </si>
  <si>
    <t>%</t>
  </si>
  <si>
    <t>Đầu năm</t>
  </si>
  <si>
    <t>Vốn đầu tư của Nhà nước</t>
  </si>
  <si>
    <t>Vốn góp của các đối tượng khác (cổ đông, thành viên...)</t>
  </si>
  <si>
    <t>- Do cổ đông nước ngoài nắm giữ</t>
  </si>
  <si>
    <t>- Do thể nhân trong nước nắm giữ</t>
  </si>
  <si>
    <t>Thặng dư vốn cổ phần</t>
  </si>
  <si>
    <t>Cổ phiếu ngân quỹ(*)</t>
  </si>
  <si>
    <t>- Giá trị trái phiếu đã chuyển thành cổ phiếu trong năm</t>
  </si>
  <si>
    <t>- Số lượng cổ phiếu quỹ</t>
  </si>
  <si>
    <t>Khoản đầu tư vào công ty liên doanh, liên kết được kế toán theo phương pháp vốn chủ sở hữu (theo hướng dẫn của Chuẩn mực kế toán số 07 "Kế toán các khoản đầu tư vào công ty liên kết" và chuẩn mực số 08 "Thông tin tài chính về những khoản góp vốn liên doanh".</t>
  </si>
  <si>
    <t>Các khoản đầu tư chứng khoán tại thời điểm báo cáo, nếu:</t>
  </si>
  <si>
    <t>- Có thời hạn thu hồi hoặc đáo hạn không quá 3 tháng kể từ ngày mua khoản đầu tư đó được coi là " tương đương tiền"</t>
  </si>
  <si>
    <t>- Có thời hạn thu hồi vốn dưới 1 năm được phân loại là tài sản ngắn hạn</t>
  </si>
  <si>
    <t>- Có thời hạn thu hồi vốn trên 1 năm được phân loại là tài sản dài hạn</t>
  </si>
  <si>
    <t>Dự phòng giảm giá đầu tư được lập vào thời điểm cuối năm là số chênh lệch giữa giá gốc của các khoản đầu tư được hạch toán trên sổ kế toán lớn hơn giá trị thị trường của chúng tại thời điểm lập dự phòng.</t>
  </si>
  <si>
    <t>3.6. Nguyên tắc ghi nhận và vốn hoá các khoản chi phí đi vay</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</si>
  <si>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</si>
  <si>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 xml:space="preserve">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 </t>
  </si>
  <si>
    <t>Tỷ lệ vốn hoá chi phí lãi vay trong kỳ là: .... %</t>
  </si>
  <si>
    <t xml:space="preserve">3.7. Nguyên tắc ghi nhận và phân bổ chi phí trả trước </t>
  </si>
  <si>
    <t>Các chi phí trả trước chỉ liên quan đến chi phí sản xuất kinh doanh năm tài chính hiện tại được ghi nhận là chi phí trả trước ngắn hạn và đuợc tính vào chi phí sản xuất kinh doanh trong năm tài chính</t>
  </si>
  <si>
    <t>Các chi phí sau đây đã phát sinh trong năm tài chính nhưng được hạch toán vào chi phí trả trước dài hạn để phân bổ dần vào kết quả hoạt động kinh doanh trong  nhiều năm:</t>
  </si>
  <si>
    <t>Chi phí thành lập;</t>
  </si>
  <si>
    <t>Chi phí trước hoạt động/ chi phí chuẩn bị sản xuất (bao gồm các chi phí đào tạo);</t>
  </si>
  <si>
    <t>Chi phí chuyển địa điểm, chi phí tổ chức lại doanh nghiệp;</t>
  </si>
  <si>
    <t>Chi phí chạy thử có tải, sản xuất thử phát sinh lớn;</t>
  </si>
  <si>
    <t>Lỗ chênh lệch tỷ giá của giai đoạn đầu tư xây dựng cơ bản;</t>
  </si>
  <si>
    <t>Công cụ dụng cụ xuất dùng có giá trị lớn;</t>
  </si>
  <si>
    <t>Chi phí sửa chữa lớn tài sản cố định phát sinh một lần quá lớn.</t>
  </si>
  <si>
    <t xml:space="preserve">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   </t>
  </si>
  <si>
    <t xml:space="preserve">3.8. Nguyên tắc ghi nhận chi phí phải trả </t>
  </si>
  <si>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</si>
  <si>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3.9. Ghi nhận các khoản phải trả thương mại và phải trả khác</t>
  </si>
  <si>
    <t>Các khoản phải trả người bán, phải trả nội bộ, phải trả khác, khoản vay tại thời điểm báo cáo, nếu:</t>
  </si>
  <si>
    <t>- Có thời hạn thanh toán dưới 1 năm được phân loại là nợ ngắn hạn.</t>
  </si>
  <si>
    <t>- Có thời hạn  thanh toán trên 1 năm được phân loại là nợ dài hạn.</t>
  </si>
  <si>
    <t>Thuế thu nhập hoãn lại được phân loại là nợ dài hạn.</t>
  </si>
  <si>
    <t xml:space="preserve">3.11. Nguyên tắc và phương pháp ghi nhận các khoản dự phòng phải trả </t>
  </si>
  <si>
    <t>Giá trị được ghi nhận của một khoản dự phòng phải trả  là giá trị được ước tính hợp lý nhất về khỏan tiền sẽ phải chi để thanh toán nghĩa vụ nợ hiện tại tại ngày kết thúc kỳ kế toán năm hoặc tại ngày kết thúc kỳ kế toán giữa niên độ.</t>
  </si>
  <si>
    <t>Chỉ những khoản chi phí liên quan đến khoản dự phòng phải trả đã lập ban đầu mới được bù đắp bằng khoản dự phòng phải trả đó.</t>
  </si>
  <si>
    <t>Khoản chênh lệch giữa số dự phòng phải trả đã lập ở kỳ kế toán trước chưa sử dụng hết lớn hơn số dự phòng phải trả lập ở kỳ báo cáo được  hoàn nhập ghi giảm chi phí sản xuất, kinh doanh trong kỳ trừ khoản chênh lệch lớn hơn của khoản dự phòng phải trả về bảo hành công trình xây lắp được hoàn nhập vào thu nhập khác trong kỳ.</t>
  </si>
  <si>
    <t xml:space="preserve">3.10. Nguyên tắc ghi nhận vốn chủ sở hữu </t>
  </si>
  <si>
    <t>Vốn đầu tư của chủ sở hữu được ghi nhận theo số vốn thực góp của chủ sở hữu.</t>
  </si>
  <si>
    <t>Thặng dư vốn cổ phần được ghi nhận theo số chênh lệch lớn hơn/ hoặc nhỏ hơn giữa giá thực tế phát hành  và mệnh giá cổ phiếu khi phát hành cổ phiếu lần đầu, phát hành bổ sung hoặc tái phát hành cổ phiếu quỹ</t>
  </si>
  <si>
    <t>Thông tin bổ sung cho các khoản mục trình bày trong Bảng cân đối kế toán hợp nhất và Báo cáo kết quả hoạt động kinh doanh hợp nhất</t>
  </si>
  <si>
    <t>1.</t>
  </si>
  <si>
    <t>TIỀN VÀ CÁC KHOẢN TƯƠNG ĐƯƠNG TIỀN</t>
  </si>
  <si>
    <t>30/06/2010
VND</t>
  </si>
  <si>
    <t>01/01/2010
VND</t>
  </si>
  <si>
    <t xml:space="preserve">Tiền mặt </t>
  </si>
  <si>
    <t xml:space="preserve">Tiền gửi ngân hàng </t>
  </si>
  <si>
    <t>Ngoại tệ</t>
  </si>
  <si>
    <t>Tỷ giá</t>
  </si>
  <si>
    <t>Tỷ giá - KT</t>
  </si>
  <si>
    <t>C/L</t>
  </si>
  <si>
    <t>Cộng</t>
  </si>
  <si>
    <t xml:space="preserve">Ghi chú: </t>
  </si>
  <si>
    <t xml:space="preserve">   - Tiền mặt tồn quỹ trên bảng cân đối kế toán ngày 30/06/2010 khớp với biên bản kiểm kê thực tế.</t>
  </si>
  <si>
    <t>Các khoản tương đương tiền</t>
  </si>
  <si>
    <t xml:space="preserve">Trái phiếu kỳ hạn từ </t>
  </si>
  <si>
    <t>Tổng cộng</t>
  </si>
  <si>
    <t>2.</t>
  </si>
  <si>
    <t>CÁC KHOẢN ĐẦU TƯ TÀI CHÍNH NGẮN HẠN</t>
  </si>
  <si>
    <t>2.1 Đầu tư chứng khoán ngắn hạn</t>
  </si>
  <si>
    <t>+ CK ngắn hạn là tương đương tiền</t>
  </si>
  <si>
    <t>+ CK đầu tư ngắn hạn (Trái phiếu)</t>
  </si>
  <si>
    <t>+ CK đầu tư ngắn hạn (Cổ phiếu)</t>
  </si>
  <si>
    <t>Trong đó:</t>
  </si>
  <si>
    <t>+ Dự phòng giảm giá CK đầu tư ngắn hạn(*)</t>
  </si>
  <si>
    <t>2.2 Đầu tư ngắn hạn khác (Tiền gửi có kỳ hạn)</t>
  </si>
  <si>
    <t>2.3 Đầu tư ngắn hạn khác (Cho vay)</t>
  </si>
  <si>
    <t>2.4 Dự phòng giảm giá CK đầu tư ngắn hạn (*)</t>
  </si>
  <si>
    <t>- Giá trị thuần của đầu tư tài chính ngắn hạn</t>
  </si>
  <si>
    <t>Ghi chú:</t>
  </si>
  <si>
    <t>- Số dư cuối kỳ tại ngày 31/12/2007 trên khoản mục đầu tư chứng khoán ngắn hạn của Công ty là số tiền gửi có kỳ hạn tại:</t>
  </si>
  <si>
    <t>+ Ngân hàng Công Thương Việt Nam</t>
  </si>
  <si>
    <t>100.000.000.000 VND</t>
  </si>
  <si>
    <t>+ Ngân hàng Đầu tư và Phát triển - CN Gia Định</t>
  </si>
  <si>
    <t>35.000.000.000 VND</t>
  </si>
  <si>
    <t>+ Ngân hàng Công Thương - CN 7</t>
  </si>
  <si>
    <t>12.000.000.000 VND</t>
  </si>
  <si>
    <t>Ghi chú: Chi tiết số dư cuối kỳ khoản mục đầu tư chứng khoán ngắn hạn (cổ phiếu):</t>
  </si>
  <si>
    <t>Số lượng</t>
  </si>
  <si>
    <t>Giá trị</t>
  </si>
  <si>
    <t>Lý do tăng/giảm</t>
  </si>
  <si>
    <t>Công ty CP Đầu tư Phát triển CN TM Củ Chi</t>
  </si>
  <si>
    <t xml:space="preserve">    Công Ty CP Vật Tư Xăng Dầu</t>
  </si>
  <si>
    <t xml:space="preserve">    Ngân Hàng CP Công Thương Việt Nam</t>
  </si>
  <si>
    <t>Mua bán trong kỳ</t>
  </si>
  <si>
    <t xml:space="preserve">    Công Ty CP Phát Triển DT Công Nghệ FPT</t>
  </si>
  <si>
    <t xml:space="preserve">    Công Ty CP Tập Đoàn Hòa Phát</t>
  </si>
  <si>
    <t>Bán bớt Cp</t>
  </si>
  <si>
    <t xml:space="preserve">    Công Ty CP Xi Măng Hà Tiên 2</t>
  </si>
  <si>
    <t xml:space="preserve">    Công Ty CP Cơ Điện Lạnh</t>
  </si>
  <si>
    <t xml:space="preserve">    Công Ty CP Cáp Và Vật Liệu Viễn Thông</t>
  </si>
  <si>
    <t xml:space="preserve">    Công Ty CP Đầu Tư Thương Mại SMC</t>
  </si>
  <si>
    <t xml:space="preserve">    Công Ty CP Chứng Khoán Sài Gòn</t>
  </si>
  <si>
    <t xml:space="preserve"> Chia Cp thưởng</t>
  </si>
  <si>
    <t xml:space="preserve">    Ngân Hàng TMCP Sài Gòn - Sacombank</t>
  </si>
  <si>
    <t xml:space="preserve">    Công Ty CP Dệt Thành Công</t>
  </si>
  <si>
    <t xml:space="preserve">    Công Ty CP Phát Triển Nhà Thủ Đức</t>
  </si>
  <si>
    <t>Chia Cp thưởng, mua bán trong kỳ</t>
  </si>
  <si>
    <t xml:space="preserve">    Quỹ Đầu Tư Chứng Khoán VM VF1</t>
  </si>
  <si>
    <t xml:space="preserve">    Công Ty CP TMDV Vũng Tàu </t>
  </si>
  <si>
    <t>Bán Cp</t>
  </si>
  <si>
    <t xml:space="preserve">    Công Ty CP Vận Tải Xăng Dầu Vitaco</t>
  </si>
  <si>
    <t xml:space="preserve">    Công ty CP Thép POMINA</t>
  </si>
  <si>
    <t>Chuyển từ ĐTDH sang NH, mua Cp</t>
  </si>
  <si>
    <t xml:space="preserve">                           Tổng cộng</t>
  </si>
  <si>
    <t>3.</t>
  </si>
  <si>
    <t>CÁC KHOẢN PHẢI THU NGẮN HẠN KHÁC</t>
  </si>
  <si>
    <t>3.1. Phải thu khách hàng</t>
  </si>
  <si>
    <t>31/12/2007
VND</t>
  </si>
  <si>
    <t>01/01/2007
VND</t>
  </si>
  <si>
    <t>Chi tiết số dư khoản mục phải thu khách hàng tại ngày 31/12/2007 là:</t>
  </si>
  <si>
    <t>Danh gia chenh lech ty gia</t>
  </si>
  <si>
    <t>Các đối tượng khác</t>
  </si>
  <si>
    <t>Tổng cộng:</t>
  </si>
  <si>
    <t>3.2. Trả trước cho người bán</t>
  </si>
  <si>
    <t>Chi tiết số dư khoản mục trả trước cho người bán tại ngày 31/12/2007 là:</t>
  </si>
  <si>
    <t>3.3. Phải thu nội bộ ngắn hạn</t>
  </si>
  <si>
    <t>3.4. Phải thu theo tiến độ kế hoạch hợp đồng xây dựng</t>
  </si>
  <si>
    <t>3.3. Các khoản phải thu khác</t>
  </si>
  <si>
    <t>1. Phải thu về cổ phần hóa</t>
  </si>
  <si>
    <t>2. Phải thu về cổ tức và lợi nhuận được chia</t>
  </si>
  <si>
    <t>3. Phải thu về lao động</t>
  </si>
  <si>
    <t>4. Phải thu khác</t>
  </si>
  <si>
    <t>Các khoản phải thu ngắn hạn khác</t>
  </si>
  <si>
    <t>Đ/c tách Tk141</t>
  </si>
  <si>
    <t>Đ/c tách Tk144</t>
  </si>
  <si>
    <t>3.4. Dự phòng phải thu ngắn hạn khó đòi (*)</t>
  </si>
  <si>
    <t>31/12/2008
VND</t>
  </si>
  <si>
    <t>01/01/2008
VND</t>
  </si>
  <si>
    <t>4.</t>
  </si>
  <si>
    <t>HÀNG TỒN KHO</t>
  </si>
  <si>
    <t>Giá gốc của hàng tồn kho</t>
  </si>
  <si>
    <t>- Hàng mua đang đi đường</t>
  </si>
  <si>
    <t>- Nguyên liệu, vật liệu</t>
  </si>
  <si>
    <t>- Công cụ, dụng cụ</t>
  </si>
  <si>
    <t>- Chi phí sản xuất kinh doanh dở dang</t>
  </si>
  <si>
    <t>- Thành phẩm</t>
  </si>
  <si>
    <t>- Hàng hoá</t>
  </si>
  <si>
    <t>- Hàng gửi đi bán</t>
  </si>
  <si>
    <t>- Hàng hóa kho bảo thuế</t>
  </si>
  <si>
    <t>- Hàng hóa bất động sản</t>
  </si>
  <si>
    <t>- Dự phòng giảm giá hàng tồn kho</t>
  </si>
  <si>
    <t>- Giá trị thuần có thể thực hiện được của hàng tồn kho</t>
  </si>
  <si>
    <t xml:space="preserve">- Giá trị hoàn nhập dự phòng giảm giá hàng tồn kho </t>
  </si>
  <si>
    <t xml:space="preserve">- Giá trị hàng tồn kho dùng để thế chấp cho các khoản nợ </t>
  </si>
  <si>
    <t xml:space="preserve">- Lý do trích thêm hoặc hoàn nhập dự phòng giảm giá hàng tồn kho </t>
  </si>
  <si>
    <t>5.</t>
  </si>
  <si>
    <t>THUẾ VÀ CÁC KHOẢN PHẢI THU NHÀ NƯỚC</t>
  </si>
  <si>
    <t>- Thuế thu nhập doanh nghiệp nộp thừa</t>
  </si>
  <si>
    <t>- Thuế và các khoản khác phải thu Nhà nước:</t>
  </si>
  <si>
    <t>+ Thuế GTGT</t>
  </si>
  <si>
    <t>+ Thuế xuất, nhập khẩu</t>
  </si>
  <si>
    <t>6.</t>
  </si>
  <si>
    <t>PHẢI THU DÀI HẠN NỘI BỘ</t>
  </si>
  <si>
    <t>1. Cho vay dài hạn nội bộ</t>
  </si>
  <si>
    <t>2. Phải thu dài hạn nội bộ khác</t>
  </si>
  <si>
    <t>7.</t>
  </si>
  <si>
    <t>PHẢI THU DÀI HẠN KHÁC</t>
  </si>
  <si>
    <t>1. Các khoản tiền nhận ủy thác</t>
  </si>
  <si>
    <t>2. Cho vay không có lãi</t>
  </si>
  <si>
    <t>3. Phải thu dài hạn khác</t>
  </si>
  <si>
    <t>TÀI SẢN NGẮN HẠN KHÁC</t>
  </si>
  <si>
    <t>- Tạm ứng</t>
  </si>
  <si>
    <t>- Các khoản cầm cố, ký quỹ, ký cược ngắn hạn</t>
  </si>
  <si>
    <t>Chi tiết số dư khoản mục ký quỹ, ký cược ngắn hạn tại ngày 30/06/2010 là:</t>
  </si>
  <si>
    <t xml:space="preserve">  + Tổng Công Ty Thép Việt Nam</t>
  </si>
  <si>
    <t>III.</t>
  </si>
  <si>
    <t xml:space="preserve">   Tiền gửi VND </t>
  </si>
  <si>
    <t xml:space="preserve">   Tiền gửi ngoại tệ </t>
  </si>
  <si>
    <t xml:space="preserve">   - Tiền gửi Ngân hàng vào ngày 30/06/2010 trên bảng cân đối kế toán phù hợp với các xác nhận số dư 
của Ngân hàng.</t>
  </si>
  <si>
    <t>Chuyển từ ĐTDH 
sang NH, chia Cp thưởng</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</si>
  <si>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</si>
  <si>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không bổ sung vốn kinh doanh từ kết quả hoạt động kinh doanh</t>
  </si>
  <si>
    <t>Cổ phiếu quĩ là cổ phiếu do Công ty phát hành và sau đó mua lại. Cổ phiếu quỹ được ghi nhận theo giá trị thực tế và trình bày trên Bảng Cân đối kế toán là một khoản ghi giảm vốn chủ sở hữu.</t>
  </si>
  <si>
    <t>Cổ tức phải trả cho các cổ đông được ghi nhận là khoản phải trả trong Bảng Cân đối kế toán của Công ty sau khi có thông báo chia cổ tức của Hội đồng Quản trị Công ty.</t>
  </si>
  <si>
    <t>Chênh lệch đánh giá lại tài sản phản ánh trên bảng cân đối kế toán là chênh lệch đánh giá lại tài sản phát sinh từ việc đánh giá lại tài sản theo Quyết định số … ngày.      ….. của …</t>
  </si>
  <si>
    <t>Chênh lệch tỷ giá hối đoái phản ánh trên bảng cân đối kế toán là chênh lệch tỷ giá hối đoái phát sinh hoặc đánh giá lại cuối kỳ của các khoản mục có gốc ngoại tệ của hoạt động đầu tư xây dựng cơ bản.</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</si>
  <si>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</si>
  <si>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 xml:space="preserve">3.11. Nguyên tắc và phương pháp ghi nhận doanh thu </t>
  </si>
  <si>
    <t>Doanh thu bán hàng</t>
  </si>
  <si>
    <t>Doanh thu bán hàng được ghi nhận khi đồng thời thỏa mãn các điều kiện sau:</t>
  </si>
  <si>
    <t>Phần lớn rủi ro và lợi ích gắn liền với quyền sở hữu sản phẩm hoặc hàng hóa đã được chuyển giao cho người mua;</t>
  </si>
  <si>
    <t>Công ty không còn nắm giữ quyền quản lý hàng hóa như người sở hữu hàng hóa hoặc quyền kiểm soát hàng hóa;</t>
  </si>
  <si>
    <t>Doanh thu được xác định tương đối chắc chắn;</t>
  </si>
  <si>
    <t>Công ty đã thu được hoặc sẽ thu được lợi ích kinh tế từ giao dịch bán hàng;</t>
  </si>
  <si>
    <t>Xác định được chi phí liên quan đến giao dịch bán hàng</t>
  </si>
  <si>
    <t>Doanh thu cung cấp dịch vụ</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</si>
  <si>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</si>
  <si>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t>Có khả năng thu được lợi ích kinh tế từ giao dịch cung cấp dịch vụ đó;</t>
  </si>
  <si>
    <t>Xác định được phần công việc đã hoàn thành vào ngày lập Bảng cân đối kế toán;</t>
  </si>
  <si>
    <t>Xác định được chi phí phát sinh cho giao dịch và chi phí để hoàn thành giao dịch cung cấp dịch vụ đó</t>
  </si>
  <si>
    <t xml:space="preserve">Phần công việc cung cấp dịch vụ đã hoàn thành được xác định theo phương pháp đánh giá công việc hoàn thành. </t>
  </si>
  <si>
    <t>Doanh thu hoạt động tài chính</t>
  </si>
  <si>
    <t>Doanh thu phát sinh từ tiền lãi, tiền bản quyền, cổ tức, lợi nhuận được chia và các khoản doanh thu hoạt động tài chính khác được ghi nhận khi thỏa mãn đồng thời hai (2) điều kiện sau:</t>
  </si>
  <si>
    <t>Có khả năng thu được lợi ích kinh tế từ giao dịch đó;</t>
  </si>
  <si>
    <t>Doanh thu được xác định tương đối chắc chắn.</t>
  </si>
  <si>
    <t>Cổ tức, lợi nhuận được chia được ghi nhận khi Công ty được quyền nhận cổ tức hoặc được quyền nhận lợi nhuận từ việc góp vốn.</t>
  </si>
  <si>
    <t>Doanh thu hợp đồng xây dựng</t>
  </si>
  <si>
    <t>Phần công việc hoàn thành của Hợp đồng xây dựng làm cơ sở xác định doanh thu được xác định theo phương pháp tỷ lệ phần trăm (%) giữa chi phí thực tế đã phát sinh của phần công việc đã hoàn thành tại một thời điểm so với tổng chi phí dự toán của hợp đồng. (hoặc theo phương pháp đánh giá phần công việc đã hoàn thành / hoặc theo phương pháp tỷ lệ phần trăm (%) giữa khối lượng xây lắp đã hoàn thành so với tổng khối lượng xây lắp phải hoàn thành của Hợp đồng).</t>
  </si>
  <si>
    <t>3.12. Nguyên tắc và phương pháp ghi nhận chi phí tài chính</t>
  </si>
  <si>
    <t>Các khoản chi phí được ghi nhận vào chi phí tài chính gồm:</t>
  </si>
  <si>
    <t>- Chi phí hoặc các khoản lỗ liên quan đến các hoạt động đầu tư tài chính;</t>
  </si>
  <si>
    <t>- Chi phí cho vay và đi vay vốn;</t>
  </si>
  <si>
    <t>- Các khoản lỗ do thay đổi tỷ giá hối đoái của các nghiệp vụ phát sinh liên quan đến ngoại tệ;</t>
  </si>
  <si>
    <t>- Dự phòng giảm giá đầu tư chứng khoán.</t>
  </si>
  <si>
    <t>Các khoản trên được ghi nhận theo tổng số phát sinh trong kỳ, không bù trừ với doanh thu hoạt động tài chính.</t>
  </si>
  <si>
    <t>3.13. Nguyên tắc và phương pháp ghi nhận chi phí thuế thu nhập doanh nghiệp hiện hành, chi phí thuế thu nhập doanh nghiệp hoãn lại</t>
  </si>
  <si>
    <t>Chi phí thuế thu nhập doanh nghiệp hiện hành được xác định trên cơ sở thu nhập chịu thuế và thuế suất thuế TNDN trong năm hiện hành.</t>
  </si>
  <si>
    <t xml:space="preserve">Chi phí thuế thu nhập doanh nghiệp hoãn lại được xác định trên cơ sở số chênh lệch tạm thời được khấu trừ, số chênh lệch tạm thời chịu thuế  và thuế suất thuế TNDN. </t>
  </si>
  <si>
    <t xml:space="preserve">3.16. Các nghiệp vụ dự phòng rủi ro hối đoái </t>
  </si>
  <si>
    <t>Nghiệp vụ dự phòng rủi ro hối đoái được Công ty áp dụng cho một số khoản vay, công nợ phải trả theo hình thức ký hợp đồng "hoán đổi lãi suất" với ngân hàng, hoặc hợp đồng "mua bán ngoại tệ có kỳ hạn".</t>
  </si>
  <si>
    <t xml:space="preserve">3.17. Các nguyên tắc và phương pháp kế toán khác </t>
  </si>
  <si>
    <t>Thông tin chung</t>
  </si>
  <si>
    <t xml:space="preserve">Năm </t>
  </si>
  <si>
    <t>Năm 2010</t>
  </si>
  <si>
    <t>Tên công ty</t>
  </si>
  <si>
    <t>CÔNG TY CỔ PHẦN THƯƠNG MẠI XNK THỦ ĐỨC</t>
  </si>
  <si>
    <t>Địa chỉ</t>
  </si>
  <si>
    <t>231 Võ Văn Ngân, Quận Thủ Đức, TP. HCM</t>
  </si>
  <si>
    <t>Báo cáo</t>
  </si>
  <si>
    <t>Báo cáo tài chính hợp nhất</t>
  </si>
  <si>
    <t>Niên độ 1</t>
  </si>
  <si>
    <t>Cho 6 tháng đầu năm 2010 kết thúc ngày 30/06/2010</t>
  </si>
  <si>
    <t>Niên độ 2</t>
  </si>
  <si>
    <t xml:space="preserve"> Tổng Giám đốc</t>
  </si>
  <si>
    <t>Ma Đức Tú</t>
  </si>
  <si>
    <t>Kế toán trưởng</t>
  </si>
  <si>
    <t>Nguyễn Thanh Bình</t>
  </si>
  <si>
    <t>Người lập biểu</t>
  </si>
  <si>
    <t>Viên Thiên Khanh</t>
  </si>
  <si>
    <t>Chủ tịch HĐQT</t>
  </si>
  <si>
    <t>Tel</t>
  </si>
  <si>
    <t>Fax</t>
  </si>
  <si>
    <t>Mail</t>
  </si>
  <si>
    <t>Ngày lập BCTC</t>
  </si>
  <si>
    <t>Lập, Ngày 29 tháng 07 năm 2010</t>
  </si>
  <si>
    <t>Kiểm soát số liệu</t>
  </si>
  <si>
    <t>Báo cáo tài chính hợp nhất đã được soát xét</t>
  </si>
  <si>
    <t>Báo cáo Tài chính hợp nhất</t>
  </si>
  <si>
    <t>cho 6 tháng đầu năm 2010 kết thúc ngày 30 tháng 06 năm 2010</t>
  </si>
  <si>
    <t>đã được soát xét</t>
  </si>
  <si>
    <t>Được soát xét bởi</t>
  </si>
  <si>
    <t>CÔNG TY TNHH DỊCH VỤ TƯ VẤN TÀI CHÍNH KẾ TOÁN VÀ KIỂM TOÁN PHÍA NAM (AASCS)</t>
  </si>
  <si>
    <t>MỤC LỤC</t>
  </si>
  <si>
    <t>Nội dung</t>
  </si>
  <si>
    <t>Trang</t>
  </si>
  <si>
    <t>BÁO CÁO CỦA BAN GIÁM ĐỐC</t>
  </si>
  <si>
    <t>3 - 4</t>
  </si>
  <si>
    <t>BÁO CÁO CỦA KIỂM TOÁN</t>
  </si>
  <si>
    <t>5 - 5</t>
  </si>
  <si>
    <t>BÁO CÁO TÀI CHÍNH HỢP NHẤT ĐÃ ĐƯỢC SOÁT XÉT</t>
  </si>
  <si>
    <t>- Bảng cân đối kế toán hợp nhất</t>
  </si>
  <si>
    <t>6 - 10</t>
  </si>
  <si>
    <t>- Báo cáo kết quả hoạt động kinh doanh hợp nhất</t>
  </si>
  <si>
    <t>11 - 11</t>
  </si>
  <si>
    <t>- Báo cáo lưu chuyển tiền tệ hợp nhất</t>
  </si>
  <si>
    <t>12 - 13</t>
  </si>
  <si>
    <t>- Bản thuyết minh báo cáo tài chính hợp nhất</t>
  </si>
  <si>
    <t>14 - 30</t>
  </si>
  <si>
    <t>BÁO CÁO CỦA HỘI ĐỒNG QUẢN TRỊ</t>
  </si>
  <si>
    <r>
      <t xml:space="preserve">Hội đồng Quản trị </t>
    </r>
    <r>
      <rPr>
        <b/>
        <sz val="11"/>
        <rFont val="Times New Roman"/>
        <family val="1"/>
      </rPr>
      <t xml:space="preserve">Công Ty Cổ Phần Thương Mại XNK Thủ Đức </t>
    </r>
    <r>
      <rPr>
        <sz val="11"/>
        <rFont val="Times New Roman"/>
        <family val="1"/>
      </rPr>
      <t>(sau đây gọi tắt là “Công ty”) trình bày Báo cáo của mình và Báo cáo tài chính hợp nhất của Công ty cho 6 tháng đầu năm 2010, kết thúc ngày 30 tháng 06 năm 2010.</t>
    </r>
  </si>
  <si>
    <t>Công ty</t>
  </si>
  <si>
    <r>
      <t xml:space="preserve">Công Ty Cổ Phần Thương Mại Xuất Nhập Khẩu Thủ Đức </t>
    </r>
    <r>
      <rPr>
        <sz val="11"/>
        <rFont val="Times New Roman"/>
        <family val="1"/>
      </rPr>
      <t>hoạt động theo Giấy chứng nhận đăng ký kinh doanh số 4103000025 ngày 27/03/2000 và Giấy chứng nhận đăng ký kinh doanh số 0301444626, thay đổi lần thứ 11, ngày 01/04/2010  do Sở Kế hoạch và Đầu tư thành phố Hồ Chí Minh cấp.</t>
    </r>
  </si>
  <si>
    <t xml:space="preserve">Theo Giấy chứng nhận đăng ký kinh doanh số 4103000427 ngày 25/05/2001, Giấy chứng nhận đăng ký điều chỉnh lần 1 do Sở Kế hoạch và Đầu tư Thành phố Hồ Chí Minh cấp ngày 10 tháng 04 năm 2002 và Giấy chứng nhận đăng ký kinh doanh điều chỉnh lần 2 do Sở Kế hoạch và Đầu tư Thành Phố Hồ Chí Minh cấp ngày 06 tháng 09 năm 2006 lĩnh vực hoạt động kinh doanh chính của Công ty là: Khai thác cảng, phao neo đậu. Kinh doanh kho bãi, cho thuê văn phòng. Kinh doanh, đại lý giống rau quả, sản phẩm chế biến từ rau quả, nông hải sản, máy móc thiết bị hàng tiêu dùng. Dịch vụ: xếp dỡ, đóng gói hàng hoá xuất nhập khẩu; đại lý tàu biển và môi giới hàng hải. Xuất khẩu trực tiếp: rau, hoa quả, cây cảnh, giống rau quả, các sản phẩm rau quả, gia vị; nông, lâm, hải sản; hàng tiểu thủ công mỹ nghệ, hàng tiêu dùng, máy móc thiết bị phụ tùng, nguyên vật liệu hoá chất, phương tiện vận tải. Đầu tư xây dựng cơ sở hạ tầng khu dân cư, khu công nghiệp. Kinh doanh nhà ở. Môi giới bất động sản. Dịch vụ nhà đất. Xây dựng công trình dân dụng, công nghiệp. Kinh doanh lữ hành nội địa và quốc tế. Chế biến hàng nông-lâm-hải sản. Mua bán hàng lâm sản. </t>
  </si>
  <si>
    <t>Vốn điều lệ của Công ty theo Giấy chứng nhận đăng ký kinh doanh là 80.000.000.000 VND.</t>
  </si>
  <si>
    <t>Vốn góp của Công ty tại ngày 30/06/2010 là 80.000.000.000 VND.</t>
  </si>
  <si>
    <t>Trụ sở chính của Công ty tại địa chỉ 231 Võ Văn Ngân, phường Linh Chiểu, quận Thủ Đức, TP. HCM.</t>
  </si>
  <si>
    <t>Tổng số các công ty con: 1 công ty.</t>
  </si>
  <si>
    <t>Tổng số các công ty con được hợp nhất: 1 công ty.</t>
  </si>
  <si>
    <t>Tổng số các công ty liên kết: 1 công ty.</t>
  </si>
  <si>
    <t>Tổng số các công ty liên kết được hợp nhất: 1 công ty.</t>
  </si>
  <si>
    <t>Công ty con được hợp nhất:</t>
  </si>
  <si>
    <t>- Công Ty TNHH Một Thành Viên Ba Mươi Tháng Tư (Tiền thân là Cửa hàng 30/4 trực thuộc Công Ty CP Thương Mại XNK Thủ Đức)</t>
  </si>
  <si>
    <t xml:space="preserve">    + Địa chỉ: 01 Dương Văn Cam, phường Linh Tây, quận Thủ Đức, TP. Hồ Chí Minh</t>
  </si>
  <si>
    <t>- Công Ty TNHH Một Thành Viên Ba Mươi Tháng Tư tiền thân là Cửa hàng 30/4 trực thuộc Công Ty CP Thương Mại XNK Thủ Đức được thành lập theo Giấy chứng nhận ĐKKD số 0309936059 cấp ngày 12/04/2010 với vốn Điều lệ đăng ký là 15.000.000.000 VND. Đến thời điểm lập báo cáo tài chính hợp nhất 30/06/2010, Công Ty CP Thương Mại XNK Thủ Đức chưa thực hiện góp vốn theo qui định, chỉ tạm cung ứng vốn treo trên tài khoản phải thu khác là: 527.966.536 VND cho Công Ty TNHH Một Thành Viên Ba Mươi Tháng Tư để nối tiếp hoạt động từ Cửa hàng 30/4.</t>
  </si>
  <si>
    <t xml:space="preserve">    + Tỷ lệ lợi ích của Công ty mẹ: 100%.</t>
  </si>
  <si>
    <t xml:space="preserve">    + Quyền biểu quyết của Công ty mẹ: 100%.</t>
  </si>
  <si>
    <t>Công ty liên kết (không được hợp nhất)</t>
  </si>
  <si>
    <t>- Công Ty TNHH Thương Mại Dịch Vụ Song Đức</t>
  </si>
  <si>
    <t xml:space="preserve">    + Địa chỉ: 139B quốc lộ 1A, phường Tam Bình, quận Thủ Đức, Tp. HCM</t>
  </si>
  <si>
    <t xml:space="preserve">    + Tỷ lệ lợi ích của Công ty mẹ: 49%.</t>
  </si>
  <si>
    <t xml:space="preserve">    + Quyền biểu quyết của Công ty mẹ: 49%.</t>
  </si>
  <si>
    <t>Kết quả hoạt động</t>
  </si>
  <si>
    <t>Lợi nhuận sau thuế cho 6 tháng đầu năm 2010, kết thúc ngày 30 tháng 06 năm 2010 là 3.798.033.401 VND.</t>
  </si>
  <si>
    <t>Lợi nhuận chưa phân phối tại thời điểm 30 tháng 06 năm 2010 là 2.773.853.542 VND.</t>
  </si>
  <si>
    <t>Các sự kiện sau ngày khoá sổ kế toán lập báo cáo tài chính</t>
  </si>
  <si>
    <t>Không có sự kiện trọng yếu nào xảy ra sau ngày lập Báo cáo tài chính hợp nhất đòi hỏi được điều chỉnh hay công bố trên Báo cáo tài chính.</t>
  </si>
  <si>
    <t>Hội đồng Quản trị và Ban Giám đốc</t>
  </si>
  <si>
    <t>Các thành viên của Hội đồng Quản trị bao gồm:</t>
  </si>
  <si>
    <t>Ông :</t>
  </si>
  <si>
    <t>Chủ tịch</t>
  </si>
  <si>
    <t>Bà   :</t>
  </si>
  <si>
    <t>Nguyễn Thị Năm</t>
  </si>
  <si>
    <t>Phó Chủ tịch</t>
  </si>
  <si>
    <t>Nguyễn Mạnh Thảo</t>
  </si>
  <si>
    <t>Thành viên</t>
  </si>
  <si>
    <t>Dương Xuân Phát</t>
  </si>
  <si>
    <t>Lý Hồng Đức</t>
  </si>
  <si>
    <t>Các thành viên của Ban Giám đốc bao gồm:</t>
  </si>
  <si>
    <t xml:space="preserve">Tổng Giám đốc </t>
  </si>
  <si>
    <t>Phó Tổng Giám đốc</t>
  </si>
  <si>
    <t>Phan Thế Vĩnh</t>
  </si>
  <si>
    <t>Các thành viên Ban Kiểm soát</t>
  </si>
  <si>
    <t>Nguyễn Ngọc Đan Tâm</t>
  </si>
  <si>
    <t xml:space="preserve">Trưởng Ban Kiểm soát </t>
  </si>
  <si>
    <t>Phạm Ngọc Minh</t>
  </si>
  <si>
    <t>Thành viên BKS</t>
  </si>
  <si>
    <t>Phạm Phát Thành</t>
  </si>
  <si>
    <t>Tên</t>
  </si>
  <si>
    <t>Chức danh</t>
  </si>
  <si>
    <t>Số CP 
giữ đầu kỳ</t>
  </si>
  <si>
    <t>Số CP giữ 
cuối kỳ</t>
  </si>
  <si>
    <t>Tỷ lệ % trên tổng 
vốn cổ phần</t>
  </si>
  <si>
    <t>Lý do 
thay đổi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</si>
</sst>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0_);_(* \(#,##0.0000\);_(* &quot;-&quot;??_);_(@_)"/>
    <numFmt numFmtId="167" formatCode="_(* #,##0_);_(* \(#,##0\);_(* &quot;-&quot;?_);_(@_)"/>
  </numFmts>
  <fonts count="45">
    <font>
      <sz val="10"/>
      <name val="Arial"/>
      <family val="0"/>
    </font>
    <font>
      <b/>
      <sz val="10"/>
      <name val="Times New Roman"/>
      <family val="1"/>
    </font>
    <font>
      <sz val="10"/>
      <name val="Times New Roman"/>
      <family val="1"/>
    </font>
    <font>
      <sz val="11"/>
      <name val="Times New Roman"/>
      <family val="1"/>
    </font>
    <font>
      <b/>
      <i/>
      <sz val="11"/>
      <name val="Times New Roman"/>
      <family val="1"/>
    </font>
    <font>
      <b/>
      <sz val="16"/>
      <name val="Times New Roman"/>
      <family val="1"/>
    </font>
    <font>
      <sz val="10"/>
      <name val="VNI-Times"/>
      <family val="0"/>
    </font>
    <font>
      <u val="single"/>
      <sz val="11"/>
      <name val="Times New Roman"/>
      <family val="1"/>
    </font>
    <font>
      <b/>
      <sz val="10.5"/>
      <name val="Times New Roman"/>
      <family val="1"/>
    </font>
    <font>
      <b/>
      <sz val="11"/>
      <name val="Times New Roman"/>
      <family val="1"/>
    </font>
    <font>
      <sz val="11"/>
      <color indexed="10"/>
      <name val="Times New Roman"/>
      <family val="1"/>
    </font>
    <font>
      <sz val="10"/>
      <color indexed="10"/>
      <name val="VNI-Times"/>
      <family val="0"/>
    </font>
    <font>
      <sz val="11"/>
      <color indexed="9"/>
      <name val="Times New Roman"/>
      <family val="1"/>
    </font>
    <font>
      <b/>
      <sz val="9"/>
      <name val="Times New Roman"/>
      <family val="1"/>
    </font>
    <font>
      <sz val="9"/>
      <name val="Times New Roman"/>
      <family val="1"/>
    </font>
    <font>
      <sz val="9"/>
      <color indexed="10"/>
      <name val="Times New Roman"/>
      <family val="1"/>
    </font>
    <font>
      <b/>
      <u val="single"/>
      <sz val="11"/>
      <name val="Times New Roman"/>
      <family val="1"/>
    </font>
    <font>
      <i/>
      <sz val="11"/>
      <name val="Times New Roman"/>
      <family val="1"/>
    </font>
    <font>
      <b/>
      <sz val="8"/>
      <name val="Tahoma"/>
      <family val="0"/>
    </font>
    <font>
      <sz val="8"/>
      <name val="Tahoma"/>
      <family val="0"/>
    </font>
    <font>
      <b/>
      <i/>
      <u val="single"/>
      <sz val="11"/>
      <name val="Times New Roman"/>
      <family val="1"/>
    </font>
    <font>
      <b/>
      <sz val="10.8"/>
      <name val="Times New Roman"/>
      <family val="1"/>
    </font>
    <font>
      <i/>
      <sz val="10"/>
      <name val="VNI-Times"/>
      <family val="0"/>
    </font>
    <font>
      <b/>
      <sz val="11"/>
      <color indexed="10"/>
      <name val="Times New Roman"/>
      <family val="1"/>
    </font>
    <font>
      <sz val="10"/>
      <color indexed="9"/>
      <name val="Times New Roman"/>
      <family val="1"/>
    </font>
    <font>
      <b/>
      <sz val="11"/>
      <color indexed="9"/>
      <name val="Times New Roman"/>
      <family val="1"/>
    </font>
    <font>
      <sz val="10"/>
      <color indexed="9"/>
      <name val="Arial"/>
      <family val="0"/>
    </font>
    <font>
      <sz val="16"/>
      <name val="Arial"/>
      <family val="0"/>
    </font>
    <font>
      <sz val="11"/>
      <name val="Arial"/>
      <family val="0"/>
    </font>
    <font>
      <sz val="11"/>
      <color indexed="9"/>
      <name val="Arial"/>
      <family val="0"/>
    </font>
    <font>
      <sz val="11"/>
      <color indexed="12"/>
      <name val="Times New Roman"/>
      <family val="1"/>
    </font>
    <font>
      <b/>
      <sz val="11"/>
      <color indexed="12"/>
      <name val="Times New Roman"/>
      <family val="1"/>
    </font>
    <font>
      <b/>
      <sz val="10"/>
      <color indexed="9"/>
      <name val="Times New Roman"/>
      <family val="1"/>
    </font>
    <font>
      <i/>
      <sz val="11"/>
      <color indexed="9"/>
      <name val="Times New Roman"/>
      <family val="1"/>
    </font>
    <font>
      <b/>
      <i/>
      <sz val="11"/>
      <color indexed="9"/>
      <name val="Times New Roman"/>
      <family val="1"/>
    </font>
    <font>
      <sz val="8"/>
      <name val="Arial"/>
      <family val="0"/>
    </font>
    <font>
      <sz val="10"/>
      <color indexed="8"/>
      <name val="Times New Roman"/>
      <family val="1"/>
    </font>
    <font>
      <sz val="11"/>
      <color indexed="8"/>
      <name val="Times New Roman"/>
      <family val="1"/>
    </font>
    <font>
      <i/>
      <sz val="10.5"/>
      <name val="Times New Roman"/>
      <family val="1"/>
    </font>
    <font>
      <sz val="10.5"/>
      <color indexed="9"/>
      <name val="Times New Roman"/>
      <family val="1"/>
    </font>
    <font>
      <b/>
      <i/>
      <u val="single"/>
      <sz val="11"/>
      <color indexed="10"/>
      <name val="Times New Roman"/>
      <family val="1"/>
    </font>
    <font>
      <i/>
      <sz val="11"/>
      <color indexed="10"/>
      <name val="Times New Roman"/>
      <family val="1"/>
    </font>
    <font>
      <sz val="10"/>
      <color indexed="10"/>
      <name val="Times New Roman"/>
      <family val="1"/>
    </font>
    <font>
      <b/>
      <i/>
      <sz val="11"/>
      <color indexed="12"/>
      <name val="Times New Roman"/>
      <family val="1"/>
    </font>
    <font>
      <b/>
      <sz val="8"/>
      <name val="Arial"/>
      <family val="2"/>
    </font>
  </fonts>
  <fills count="7">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5"/>
        <bgColor indexed="64"/>
      </patternFill>
    </fill>
    <fill>
      <patternFill patternType="solid">
        <fgColor indexed="15"/>
        <bgColor indexed="64"/>
      </patternFill>
    </fill>
  </fills>
  <borders count="19">
    <border>
      <left/>
      <right/>
      <top/>
      <bottom/>
      <diagonal/>
    </border>
    <border>
      <left>
        <color indexed="63"/>
      </left>
      <right>
        <color indexed="63"/>
      </right>
      <top>
        <color indexed="63"/>
      </top>
      <bottom style="thin"/>
    </border>
    <border>
      <left style="thin"/>
      <right style="thin"/>
      <top style="double"/>
      <bottom style="thin"/>
    </border>
    <border>
      <left style="thin"/>
      <right style="double"/>
      <top style="double"/>
      <bottom style="thin"/>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color indexed="63"/>
      </left>
      <right style="double"/>
      <top>
        <color indexed="63"/>
      </top>
      <bottom style="double"/>
    </border>
    <border>
      <left>
        <color indexed="63"/>
      </left>
      <right>
        <color indexed="63"/>
      </right>
      <top style="thin"/>
      <bottom style="thin"/>
    </border>
    <border>
      <left>
        <color indexed="63"/>
      </left>
      <right>
        <color indexed="63"/>
      </right>
      <top style="thin"/>
      <bottom style="double"/>
    </border>
    <border>
      <left style="thin"/>
      <right>
        <color indexed="63"/>
      </right>
      <top>
        <color indexed="63"/>
      </top>
      <bottom style="double"/>
    </border>
    <border>
      <left>
        <color indexed="63"/>
      </left>
      <right style="thin"/>
      <top>
        <color indexed="63"/>
      </top>
      <bottom style="double"/>
    </border>
    <border>
      <left style="double"/>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6" fillId="0" borderId="0">
      <alignment/>
      <protection/>
    </xf>
    <xf numFmtId="9" fontId="0" fillId="0" borderId="0" applyFont="0" applyFill="0" applyBorder="0" applyAlignment="0" applyProtection="0"/>
  </cellStyleXfs>
  <cellXfs count="471">
    <xf numFmtId="0" fontId="0" fillId="0" borderId="0" xfId="0" applyAlignment="1">
      <alignment/>
    </xf>
    <xf numFmtId="0" fontId="1" fillId="0" borderId="1" xfId="0" applyFont="1" applyBorder="1" applyAlignment="1">
      <alignment/>
    </xf>
    <xf numFmtId="0" fontId="2" fillId="0" borderId="1" xfId="0" applyFont="1" applyBorder="1" applyAlignment="1">
      <alignment/>
    </xf>
    <xf numFmtId="0" fontId="2" fillId="0" borderId="0" xfId="0" applyFont="1" applyAlignment="1">
      <alignment/>
    </xf>
    <xf numFmtId="0" fontId="3" fillId="2" borderId="0" xfId="0" applyFont="1" applyFill="1" applyAlignment="1">
      <alignment/>
    </xf>
    <xf numFmtId="0" fontId="4" fillId="2" borderId="0" xfId="0" applyFont="1" applyFill="1" applyAlignment="1">
      <alignment horizontal="right"/>
    </xf>
    <xf numFmtId="0" fontId="4" fillId="2" borderId="0" xfId="0" applyFont="1" applyFill="1" applyAlignment="1">
      <alignment horizontal="centerContinuous"/>
    </xf>
    <xf numFmtId="0" fontId="3" fillId="2" borderId="0" xfId="0" applyFont="1" applyFill="1" applyAlignment="1">
      <alignment horizontal="centerContinuous"/>
    </xf>
    <xf numFmtId="0" fontId="4" fillId="2" borderId="0" xfId="0" applyFont="1" applyFill="1" applyAlignment="1">
      <alignment horizontal="centerContinuous" wrapText="1"/>
    </xf>
    <xf numFmtId="0" fontId="7" fillId="2" borderId="0" xfId="0" applyFont="1" applyFill="1" applyAlignment="1">
      <alignment/>
    </xf>
    <xf numFmtId="0" fontId="8" fillId="2" borderId="0" xfId="0" applyFont="1" applyFill="1" applyAlignment="1">
      <alignment horizontal="centerContinuous"/>
    </xf>
    <xf numFmtId="0" fontId="9" fillId="2" borderId="0" xfId="0" applyFont="1" applyFill="1" applyAlignment="1">
      <alignment horizontal="centerContinuous"/>
    </xf>
    <xf numFmtId="0" fontId="1" fillId="2" borderId="0" xfId="0" applyFont="1" applyFill="1" applyAlignment="1">
      <alignment/>
    </xf>
    <xf numFmtId="0" fontId="2" fillId="2" borderId="0" xfId="0" applyFont="1" applyFill="1" applyAlignment="1">
      <alignment/>
    </xf>
    <xf numFmtId="0" fontId="1" fillId="2" borderId="0" xfId="0" applyFont="1" applyFill="1" applyAlignment="1">
      <alignment horizontal="right"/>
    </xf>
    <xf numFmtId="0" fontId="2" fillId="2" borderId="1" xfId="0" applyFont="1" applyFill="1" applyBorder="1" applyAlignment="1">
      <alignment/>
    </xf>
    <xf numFmtId="0" fontId="2" fillId="2" borderId="1" xfId="0" applyFont="1" applyFill="1" applyBorder="1" applyAlignment="1">
      <alignment horizontal="right"/>
    </xf>
    <xf numFmtId="0" fontId="9" fillId="2" borderId="0" xfId="0" applyFont="1" applyFill="1" applyAlignment="1">
      <alignment/>
    </xf>
    <xf numFmtId="0" fontId="9" fillId="2" borderId="1" xfId="0" applyFont="1" applyFill="1" applyBorder="1" applyAlignment="1">
      <alignment/>
    </xf>
    <xf numFmtId="0" fontId="3" fillId="2" borderId="1" xfId="0" applyFont="1" applyFill="1" applyBorder="1" applyAlignment="1">
      <alignment/>
    </xf>
    <xf numFmtId="0" fontId="3" fillId="2" borderId="0" xfId="0" applyFont="1" applyFill="1" applyAlignment="1" quotePrefix="1">
      <alignment/>
    </xf>
    <xf numFmtId="16" fontId="3" fillId="2" borderId="0" xfId="0" applyNumberFormat="1" applyFont="1" applyFill="1" applyAlignment="1" quotePrefix="1">
      <alignment/>
    </xf>
    <xf numFmtId="0" fontId="3" fillId="2" borderId="0" xfId="0" applyFont="1" applyFill="1" applyAlignment="1" quotePrefix="1">
      <alignment horizontal="left" indent="1"/>
    </xf>
    <xf numFmtId="0" fontId="5" fillId="2" borderId="0" xfId="0" applyFont="1" applyFill="1" applyAlignment="1">
      <alignment/>
    </xf>
    <xf numFmtId="0" fontId="4" fillId="2" borderId="0" xfId="0" applyFont="1" applyFill="1" applyAlignment="1">
      <alignment/>
    </xf>
    <xf numFmtId="0" fontId="3" fillId="0" borderId="0" xfId="0" applyFont="1" applyFill="1" applyAlignment="1">
      <alignment/>
    </xf>
    <xf numFmtId="0" fontId="3" fillId="2" borderId="0" xfId="0" applyFont="1" applyFill="1" applyAlignment="1" quotePrefix="1">
      <alignment horizontal="left" indent="3"/>
    </xf>
    <xf numFmtId="41" fontId="3" fillId="0" borderId="0" xfId="0" applyNumberFormat="1" applyFont="1" applyFill="1" applyAlignment="1">
      <alignment/>
    </xf>
    <xf numFmtId="0" fontId="3" fillId="0" borderId="0" xfId="0" applyFont="1" applyFill="1" applyAlignment="1" quotePrefix="1">
      <alignment horizontal="left" indent="3"/>
    </xf>
    <xf numFmtId="0" fontId="12" fillId="2" borderId="0" xfId="0" applyFont="1" applyFill="1" applyAlignment="1">
      <alignment/>
    </xf>
    <xf numFmtId="0" fontId="3" fillId="2" borderId="0" xfId="0" applyFont="1" applyFill="1" applyAlignment="1">
      <alignment horizontal="left"/>
    </xf>
    <xf numFmtId="0" fontId="10" fillId="2" borderId="0" xfId="0" applyFont="1" applyFill="1" applyAlignment="1">
      <alignment/>
    </xf>
    <xf numFmtId="0" fontId="13" fillId="2"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3" fillId="2" borderId="0" xfId="0" applyFont="1" applyFill="1" applyAlignment="1">
      <alignment horizontal="center" vertical="center"/>
    </xf>
    <xf numFmtId="0" fontId="14" fillId="2" borderId="4" xfId="0" applyFont="1" applyFill="1" applyBorder="1" applyAlignment="1">
      <alignment/>
    </xf>
    <xf numFmtId="0" fontId="14" fillId="2" borderId="5" xfId="0" applyFont="1" applyFill="1" applyBorder="1" applyAlignment="1">
      <alignment/>
    </xf>
    <xf numFmtId="0" fontId="14" fillId="2" borderId="6" xfId="0" applyFont="1" applyFill="1" applyBorder="1" applyAlignment="1">
      <alignment/>
    </xf>
    <xf numFmtId="0" fontId="14" fillId="2" borderId="0" xfId="0" applyFont="1" applyFill="1" applyBorder="1" applyAlignment="1">
      <alignment/>
    </xf>
    <xf numFmtId="0" fontId="14" fillId="2" borderId="7" xfId="0" applyFont="1" applyFill="1" applyBorder="1" applyAlignment="1">
      <alignment/>
    </xf>
    <xf numFmtId="0" fontId="14" fillId="2" borderId="8" xfId="0" applyFont="1" applyFill="1" applyBorder="1" applyAlignment="1">
      <alignment/>
    </xf>
    <xf numFmtId="3" fontId="14" fillId="2" borderId="5" xfId="0" applyNumberFormat="1" applyFont="1" applyFill="1" applyBorder="1" applyAlignment="1">
      <alignment horizontal="center"/>
    </xf>
    <xf numFmtId="164" fontId="14" fillId="2" borderId="7" xfId="15" applyNumberFormat="1" applyFont="1" applyFill="1" applyBorder="1" applyAlignment="1">
      <alignment/>
    </xf>
    <xf numFmtId="43" fontId="3" fillId="2" borderId="0" xfId="15" applyFont="1" applyFill="1" applyAlignment="1">
      <alignment/>
    </xf>
    <xf numFmtId="0" fontId="14" fillId="2" borderId="9" xfId="0" applyFont="1" applyFill="1" applyBorder="1" applyAlignment="1">
      <alignment/>
    </xf>
    <xf numFmtId="3" fontId="14" fillId="2" borderId="7" xfId="0" applyNumberFormat="1" applyFont="1" applyFill="1" applyBorder="1" applyAlignment="1">
      <alignment horizontal="center"/>
    </xf>
    <xf numFmtId="165" fontId="14" fillId="2" borderId="7" xfId="15" applyNumberFormat="1" applyFont="1" applyFill="1" applyBorder="1" applyAlignment="1">
      <alignment horizontal="center"/>
    </xf>
    <xf numFmtId="0" fontId="15" fillId="2" borderId="10" xfId="0" applyFont="1" applyFill="1" applyBorder="1" applyAlignment="1">
      <alignment/>
    </xf>
    <xf numFmtId="0" fontId="14" fillId="2" borderId="11" xfId="0" applyFont="1" applyFill="1" applyBorder="1" applyAlignment="1">
      <alignment/>
    </xf>
    <xf numFmtId="3" fontId="14" fillId="2" borderId="12" xfId="0" applyNumberFormat="1" applyFont="1" applyFill="1" applyBorder="1" applyAlignment="1">
      <alignment horizontal="center"/>
    </xf>
    <xf numFmtId="164" fontId="14" fillId="2" borderId="12" xfId="15" applyNumberFormat="1" applyFont="1" applyFill="1" applyBorder="1" applyAlignment="1">
      <alignment/>
    </xf>
    <xf numFmtId="0" fontId="14" fillId="2" borderId="13" xfId="0" applyFont="1" applyFill="1" applyBorder="1" applyAlignment="1">
      <alignment/>
    </xf>
    <xf numFmtId="164" fontId="3" fillId="2" borderId="0" xfId="15" applyNumberFormat="1" applyFont="1" applyFill="1" applyAlignment="1">
      <alignment/>
    </xf>
    <xf numFmtId="166" fontId="3" fillId="2" borderId="0" xfId="0" applyNumberFormat="1" applyFont="1" applyFill="1" applyAlignment="1">
      <alignment/>
    </xf>
    <xf numFmtId="0" fontId="3" fillId="2" borderId="0" xfId="0" applyFont="1" applyFill="1" applyAlignment="1">
      <alignment horizontal="justify" vertical="top"/>
    </xf>
    <xf numFmtId="164" fontId="3" fillId="2" borderId="0" xfId="0" applyNumberFormat="1" applyFont="1" applyFill="1" applyAlignment="1">
      <alignment/>
    </xf>
    <xf numFmtId="0" fontId="3" fillId="2" borderId="0" xfId="0" applyFont="1" applyFill="1" applyAlignment="1">
      <alignment horizontal="justify" vertical="center"/>
    </xf>
    <xf numFmtId="3" fontId="3" fillId="2" borderId="0" xfId="0" applyNumberFormat="1" applyFont="1" applyFill="1" applyAlignment="1">
      <alignment/>
    </xf>
    <xf numFmtId="0" fontId="1" fillId="2" borderId="0" xfId="0" applyFont="1" applyFill="1" applyAlignment="1">
      <alignment horizontal="center" vertical="top" wrapText="1"/>
    </xf>
    <xf numFmtId="0" fontId="3" fillId="0" borderId="0" xfId="0" applyFont="1" applyAlignment="1">
      <alignment vertical="top"/>
    </xf>
    <xf numFmtId="0" fontId="3" fillId="0" borderId="0" xfId="0" applyFont="1" applyAlignment="1">
      <alignment/>
    </xf>
    <xf numFmtId="0" fontId="3" fillId="2" borderId="0" xfId="0" applyNumberFormat="1" applyFont="1" applyFill="1" applyAlignment="1">
      <alignment/>
    </xf>
    <xf numFmtId="0" fontId="3" fillId="2" borderId="0" xfId="0" applyFont="1" applyFill="1" applyAlignment="1">
      <alignment vertical="center"/>
    </xf>
    <xf numFmtId="0" fontId="17" fillId="2" borderId="0" xfId="0" applyFont="1" applyFill="1" applyAlignment="1">
      <alignment horizontal="right"/>
    </xf>
    <xf numFmtId="0" fontId="9" fillId="2" borderId="0" xfId="0" applyFont="1" applyFill="1" applyAlignment="1">
      <alignment horizontal="center"/>
    </xf>
    <xf numFmtId="0" fontId="5" fillId="2" borderId="0" xfId="0" applyFont="1" applyFill="1" applyAlignment="1">
      <alignment horizontal="centerContinuous"/>
    </xf>
    <xf numFmtId="0" fontId="20" fillId="2" borderId="0" xfId="0" applyFont="1" applyFill="1" applyAlignment="1">
      <alignment/>
    </xf>
    <xf numFmtId="0" fontId="21" fillId="2" borderId="0" xfId="20" applyFont="1" applyFill="1" applyAlignment="1" quotePrefix="1">
      <alignment/>
      <protection/>
    </xf>
    <xf numFmtId="0" fontId="6" fillId="2" borderId="0" xfId="0" applyFont="1" applyFill="1" applyAlignment="1">
      <alignment wrapText="1"/>
    </xf>
    <xf numFmtId="0" fontId="3" fillId="2" borderId="0" xfId="0" applyNumberFormat="1" applyFont="1" applyFill="1" applyAlignment="1">
      <alignment horizontal="justify" vertical="center" wrapText="1"/>
    </xf>
    <xf numFmtId="0" fontId="2" fillId="2" borderId="0" xfId="0" applyFont="1" applyFill="1" applyAlignment="1">
      <alignment vertical="center"/>
    </xf>
    <xf numFmtId="0" fontId="3" fillId="2" borderId="0" xfId="0" applyFont="1" applyFill="1" applyAlignment="1">
      <alignment horizontal="center"/>
    </xf>
    <xf numFmtId="0" fontId="2" fillId="2" borderId="0" xfId="0" applyFont="1" applyFill="1" applyAlignment="1">
      <alignment horizontal="center"/>
    </xf>
    <xf numFmtId="0" fontId="1" fillId="2" borderId="0" xfId="0" applyFont="1" applyFill="1" applyAlignment="1">
      <alignment horizontal="center"/>
    </xf>
    <xf numFmtId="41" fontId="2" fillId="2" borderId="0" xfId="0" applyNumberFormat="1" applyFont="1" applyFill="1" applyAlignment="1">
      <alignment/>
    </xf>
    <xf numFmtId="41" fontId="1" fillId="2" borderId="0" xfId="0" applyNumberFormat="1" applyFont="1" applyFill="1" applyAlignment="1">
      <alignment horizontal="right"/>
    </xf>
    <xf numFmtId="0" fontId="2" fillId="4" borderId="0" xfId="0" applyFont="1" applyFill="1" applyAlignment="1">
      <alignment/>
    </xf>
    <xf numFmtId="0" fontId="2" fillId="5" borderId="0" xfId="0" applyFont="1" applyFill="1" applyAlignment="1">
      <alignment/>
    </xf>
    <xf numFmtId="41" fontId="2" fillId="5" borderId="0" xfId="0" applyNumberFormat="1" applyFont="1" applyFill="1" applyAlignment="1">
      <alignment/>
    </xf>
    <xf numFmtId="0" fontId="2" fillId="6" borderId="0" xfId="0" applyFont="1" applyFill="1" applyAlignment="1">
      <alignment/>
    </xf>
    <xf numFmtId="0" fontId="2" fillId="2" borderId="1" xfId="0" applyFont="1" applyFill="1" applyBorder="1" applyAlignment="1">
      <alignment horizontal="center"/>
    </xf>
    <xf numFmtId="0" fontId="1" fillId="2" borderId="1" xfId="0" applyFont="1" applyFill="1" applyBorder="1" applyAlignment="1">
      <alignment horizontal="center"/>
    </xf>
    <xf numFmtId="41" fontId="2" fillId="2" borderId="1" xfId="0" applyNumberFormat="1" applyFont="1" applyFill="1" applyBorder="1" applyAlignment="1">
      <alignment/>
    </xf>
    <xf numFmtId="41" fontId="2" fillId="2" borderId="1" xfId="0" applyNumberFormat="1" applyFont="1" applyFill="1" applyBorder="1" applyAlignment="1">
      <alignment horizontal="right"/>
    </xf>
    <xf numFmtId="41" fontId="2" fillId="2" borderId="0" xfId="0" applyNumberFormat="1" applyFont="1" applyFill="1" applyBorder="1" applyAlignment="1">
      <alignment horizontal="right"/>
    </xf>
    <xf numFmtId="41" fontId="3" fillId="2" borderId="0" xfId="0" applyNumberFormat="1" applyFont="1" applyFill="1" applyAlignment="1">
      <alignment/>
    </xf>
    <xf numFmtId="0" fontId="3" fillId="4" borderId="0" xfId="0" applyFont="1" applyFill="1" applyAlignment="1">
      <alignment/>
    </xf>
    <xf numFmtId="0" fontId="3" fillId="5" borderId="0" xfId="0" applyFont="1" applyFill="1" applyAlignment="1">
      <alignment/>
    </xf>
    <xf numFmtId="41" fontId="3" fillId="5" borderId="0" xfId="0" applyNumberFormat="1" applyFont="1" applyFill="1" applyAlignment="1">
      <alignment/>
    </xf>
    <xf numFmtId="0" fontId="3" fillId="6" borderId="0" xfId="0" applyFont="1" applyFill="1" applyAlignment="1">
      <alignment/>
    </xf>
    <xf numFmtId="0" fontId="5" fillId="2" borderId="0" xfId="0" applyFont="1" applyFill="1" applyAlignment="1">
      <alignment horizontal="center"/>
    </xf>
    <xf numFmtId="0" fontId="4" fillId="2" borderId="0" xfId="0" applyFont="1" applyFill="1" applyAlignment="1">
      <alignment horizontal="center"/>
    </xf>
    <xf numFmtId="41" fontId="17" fillId="2" borderId="0" xfId="0" applyNumberFormat="1" applyFont="1" applyFill="1" applyAlignment="1">
      <alignment horizontal="right"/>
    </xf>
    <xf numFmtId="41" fontId="9" fillId="5" borderId="0" xfId="0" applyNumberFormat="1" applyFont="1" applyFill="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14" fontId="9" fillId="2" borderId="14" xfId="0" applyNumberFormat="1" applyFont="1" applyFill="1" applyBorder="1" applyAlignment="1" quotePrefix="1">
      <alignment horizontal="center" vertical="center" wrapText="1"/>
    </xf>
    <xf numFmtId="41" fontId="9" fillId="2" borderId="0" xfId="0" applyNumberFormat="1" applyFont="1" applyFill="1" applyAlignment="1">
      <alignment horizontal="center" vertical="center" wrapText="1"/>
    </xf>
    <xf numFmtId="41" fontId="9" fillId="2" borderId="14" xfId="0" applyNumberFormat="1" applyFont="1" applyFill="1" applyBorder="1" applyAlignment="1" quotePrefix="1">
      <alignment horizontal="center" vertical="center" wrapText="1"/>
    </xf>
    <xf numFmtId="41" fontId="9" fillId="2" borderId="0" xfId="0" applyNumberFormat="1" applyFont="1" applyFill="1" applyBorder="1" applyAlignment="1" quotePrefix="1">
      <alignment horizontal="center" vertical="center" wrapText="1"/>
    </xf>
    <xf numFmtId="0" fontId="9" fillId="4" borderId="0" xfId="0" applyFont="1" applyFill="1" applyAlignment="1">
      <alignment horizontal="center" vertical="center" wrapText="1"/>
    </xf>
    <xf numFmtId="0" fontId="9" fillId="6" borderId="0" xfId="0" applyFont="1" applyFill="1" applyAlignment="1">
      <alignment horizontal="center" vertical="center" wrapText="1"/>
    </xf>
    <xf numFmtId="41" fontId="9" fillId="2" borderId="0" xfId="0" applyNumberFormat="1" applyFont="1" applyFill="1" applyAlignment="1">
      <alignment/>
    </xf>
    <xf numFmtId="41" fontId="9" fillId="4" borderId="0" xfId="0" applyNumberFormat="1" applyFont="1" applyFill="1" applyAlignment="1">
      <alignment/>
    </xf>
    <xf numFmtId="41" fontId="9" fillId="5" borderId="0" xfId="0" applyNumberFormat="1" applyFont="1" applyFill="1" applyAlignment="1">
      <alignment/>
    </xf>
    <xf numFmtId="41" fontId="9" fillId="6" borderId="0" xfId="0" applyNumberFormat="1" applyFont="1" applyFill="1" applyAlignment="1">
      <alignment/>
    </xf>
    <xf numFmtId="41" fontId="3" fillId="4" borderId="0" xfId="0" applyNumberFormat="1" applyFont="1" applyFill="1" applyAlignment="1">
      <alignment/>
    </xf>
    <xf numFmtId="41" fontId="3" fillId="6" borderId="0" xfId="0" applyNumberFormat="1" applyFont="1" applyFill="1" applyAlignment="1">
      <alignment/>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9" fillId="2" borderId="0" xfId="0" applyFont="1" applyFill="1" applyAlignment="1">
      <alignment horizontal="center" vertical="center"/>
    </xf>
    <xf numFmtId="41" fontId="3" fillId="2" borderId="0" xfId="0" applyNumberFormat="1" applyFont="1" applyFill="1" applyAlignment="1">
      <alignment vertical="center"/>
    </xf>
    <xf numFmtId="41" fontId="3" fillId="5" borderId="0" xfId="0" applyNumberFormat="1" applyFont="1" applyFill="1" applyAlignment="1">
      <alignment vertical="center"/>
    </xf>
    <xf numFmtId="0" fontId="3" fillId="6" borderId="0" xfId="0" applyFont="1" applyFill="1" applyAlignment="1">
      <alignment vertical="center"/>
    </xf>
    <xf numFmtId="0" fontId="3" fillId="2" borderId="0" xfId="0" applyFont="1" applyFill="1" applyAlignment="1">
      <alignment horizontal="center" vertical="top"/>
    </xf>
    <xf numFmtId="41" fontId="9" fillId="5" borderId="0" xfId="0" applyNumberFormat="1" applyFont="1" applyFill="1" applyAlignment="1">
      <alignment horizontal="center"/>
    </xf>
    <xf numFmtId="41" fontId="23" fillId="5" borderId="0" xfId="0" applyNumberFormat="1" applyFont="1" applyFill="1" applyAlignment="1">
      <alignment/>
    </xf>
    <xf numFmtId="164" fontId="23" fillId="2" borderId="0" xfId="0" applyNumberFormat="1" applyFont="1" applyFill="1" applyAlignment="1">
      <alignment/>
    </xf>
    <xf numFmtId="41" fontId="9" fillId="2" borderId="15" xfId="0" applyNumberFormat="1" applyFont="1" applyFill="1" applyBorder="1" applyAlignment="1">
      <alignment/>
    </xf>
    <xf numFmtId="41" fontId="9" fillId="2" borderId="0" xfId="0" applyNumberFormat="1" applyFont="1" applyFill="1" applyBorder="1" applyAlignment="1">
      <alignment/>
    </xf>
    <xf numFmtId="41" fontId="9" fillId="4" borderId="15" xfId="0" applyNumberFormat="1" applyFont="1" applyFill="1" applyBorder="1" applyAlignment="1">
      <alignment/>
    </xf>
    <xf numFmtId="41" fontId="9" fillId="5" borderId="0" xfId="0" applyNumberFormat="1" applyFont="1" applyFill="1" applyBorder="1" applyAlignment="1">
      <alignment/>
    </xf>
    <xf numFmtId="41" fontId="23" fillId="4" borderId="0" xfId="0" applyNumberFormat="1" applyFont="1" applyFill="1" applyAlignment="1">
      <alignment/>
    </xf>
    <xf numFmtId="0" fontId="16" fillId="2" borderId="0" xfId="0" applyFont="1" applyFill="1" applyAlignment="1">
      <alignment vertical="center" wrapText="1"/>
    </xf>
    <xf numFmtId="0" fontId="0" fillId="2" borderId="0" xfId="0" applyFill="1" applyAlignment="1">
      <alignment vertical="center" wrapText="1"/>
    </xf>
    <xf numFmtId="0" fontId="24" fillId="2" borderId="0" xfId="0" applyFont="1" applyFill="1" applyBorder="1" applyAlignment="1">
      <alignment/>
    </xf>
    <xf numFmtId="41" fontId="25" fillId="2" borderId="0" xfId="0" applyNumberFormat="1" applyFont="1" applyFill="1" applyBorder="1" applyAlignment="1">
      <alignment/>
    </xf>
    <xf numFmtId="0" fontId="12" fillId="2" borderId="0" xfId="0" applyFont="1" applyFill="1" applyBorder="1" applyAlignment="1">
      <alignment/>
    </xf>
    <xf numFmtId="0" fontId="25" fillId="2" borderId="0" xfId="0" applyFont="1" applyFill="1" applyBorder="1" applyAlignment="1">
      <alignment horizontal="center" vertical="center" wrapText="1"/>
    </xf>
    <xf numFmtId="41" fontId="12" fillId="2" borderId="0" xfId="0" applyNumberFormat="1" applyFont="1" applyFill="1" applyBorder="1" applyAlignment="1">
      <alignment/>
    </xf>
    <xf numFmtId="0" fontId="12" fillId="2" borderId="0" xfId="0" applyFont="1" applyFill="1" applyBorder="1" applyAlignment="1">
      <alignment vertical="center"/>
    </xf>
    <xf numFmtId="164" fontId="25" fillId="2" borderId="0" xfId="0" applyNumberFormat="1" applyFont="1" applyFill="1" applyBorder="1" applyAlignment="1">
      <alignment/>
    </xf>
    <xf numFmtId="164" fontId="12" fillId="2" borderId="0" xfId="15" applyNumberFormat="1" applyFont="1" applyFill="1" applyBorder="1" applyAlignment="1">
      <alignment/>
    </xf>
    <xf numFmtId="0" fontId="25" fillId="2" borderId="0" xfId="0" applyFont="1" applyFill="1" applyBorder="1" applyAlignment="1">
      <alignment/>
    </xf>
    <xf numFmtId="0" fontId="3" fillId="2" borderId="0" xfId="0" applyFont="1" applyFill="1" applyAlignment="1" quotePrefix="1">
      <alignment horizontal="justify" vertical="center" wrapText="1"/>
    </xf>
    <xf numFmtId="0" fontId="3" fillId="2" borderId="0" xfId="0" applyFont="1" applyFill="1" applyAlignment="1">
      <alignment horizontal="justify" vertical="center" wrapText="1"/>
    </xf>
    <xf numFmtId="0" fontId="2" fillId="2" borderId="0" xfId="0" applyFont="1" applyFill="1" applyAlignment="1">
      <alignment horizontal="justify" vertical="center" wrapText="1"/>
    </xf>
    <xf numFmtId="0" fontId="0" fillId="2" borderId="0" xfId="0" applyFill="1" applyAlignment="1">
      <alignment/>
    </xf>
    <xf numFmtId="0" fontId="26" fillId="2" borderId="0" xfId="0" applyFont="1" applyFill="1" applyAlignment="1">
      <alignment/>
    </xf>
    <xf numFmtId="0" fontId="0" fillId="2" borderId="1" xfId="0" applyFill="1" applyBorder="1" applyAlignment="1">
      <alignment/>
    </xf>
    <xf numFmtId="0" fontId="0" fillId="2" borderId="1" xfId="0" applyFill="1" applyBorder="1" applyAlignment="1">
      <alignment horizontal="right"/>
    </xf>
    <xf numFmtId="0" fontId="0" fillId="2" borderId="0" xfId="0" applyFill="1" applyAlignment="1">
      <alignment horizontal="right"/>
    </xf>
    <xf numFmtId="0" fontId="28" fillId="2" borderId="0" xfId="0" applyFont="1" applyFill="1" applyAlignment="1">
      <alignment/>
    </xf>
    <xf numFmtId="0" fontId="28" fillId="2" borderId="14" xfId="0" applyFont="1" applyFill="1" applyBorder="1" applyAlignment="1">
      <alignment/>
    </xf>
    <xf numFmtId="164" fontId="28" fillId="2" borderId="0" xfId="15" applyNumberFormat="1" applyFont="1" applyFill="1" applyAlignment="1">
      <alignment/>
    </xf>
    <xf numFmtId="0" fontId="29" fillId="2" borderId="0" xfId="0" applyFont="1" applyFill="1" applyAlignment="1">
      <alignment/>
    </xf>
    <xf numFmtId="41" fontId="2" fillId="6" borderId="0" xfId="0" applyNumberFormat="1" applyFont="1" applyFill="1" applyAlignment="1">
      <alignment/>
    </xf>
    <xf numFmtId="164" fontId="2" fillId="2" borderId="0" xfId="15" applyNumberFormat="1" applyFont="1" applyFill="1" applyAlignment="1">
      <alignment/>
    </xf>
    <xf numFmtId="0" fontId="5" fillId="2" borderId="0" xfId="0" applyFont="1" applyFill="1" applyAlignment="1">
      <alignment/>
    </xf>
    <xf numFmtId="41" fontId="17" fillId="2" borderId="0" xfId="0" applyNumberFormat="1" applyFont="1" applyFill="1" applyAlignment="1">
      <alignment/>
    </xf>
    <xf numFmtId="41" fontId="9" fillId="2" borderId="14" xfId="0" applyNumberFormat="1" applyFont="1" applyFill="1" applyBorder="1" applyAlignment="1">
      <alignment horizontal="center" vertical="center" wrapText="1"/>
    </xf>
    <xf numFmtId="41" fontId="9" fillId="2" borderId="0" xfId="0" applyNumberFormat="1" applyFont="1" applyFill="1" applyBorder="1" applyAlignment="1">
      <alignment horizontal="center" vertical="center" wrapText="1"/>
    </xf>
    <xf numFmtId="41" fontId="9" fillId="6" borderId="0" xfId="0" applyNumberFormat="1" applyFont="1" applyFill="1" applyAlignment="1">
      <alignment horizontal="center" vertical="center" wrapText="1"/>
    </xf>
    <xf numFmtId="164" fontId="9" fillId="2" borderId="0" xfId="15" applyNumberFormat="1" applyFont="1" applyFill="1" applyAlignment="1">
      <alignment horizontal="center" vertical="center" wrapText="1"/>
    </xf>
    <xf numFmtId="164" fontId="9" fillId="2" borderId="0" xfId="15" applyNumberFormat="1" applyFont="1" applyFill="1" applyAlignment="1">
      <alignment/>
    </xf>
    <xf numFmtId="164" fontId="9" fillId="4" borderId="0" xfId="15" applyNumberFormat="1" applyFont="1" applyFill="1" applyAlignment="1">
      <alignment/>
    </xf>
    <xf numFmtId="41" fontId="30" fillId="2" borderId="0" xfId="0" applyNumberFormat="1" applyFont="1" applyFill="1" applyAlignment="1">
      <alignment/>
    </xf>
    <xf numFmtId="41" fontId="10" fillId="2" borderId="0" xfId="0" applyNumberFormat="1" applyFont="1" applyFill="1" applyAlignment="1">
      <alignment/>
    </xf>
    <xf numFmtId="0" fontId="17" fillId="2" borderId="0" xfId="0" applyFont="1" applyFill="1" applyAlignment="1">
      <alignment/>
    </xf>
    <xf numFmtId="164" fontId="17" fillId="2" borderId="0" xfId="15" applyNumberFormat="1" applyFont="1" applyFill="1" applyAlignment="1">
      <alignment/>
    </xf>
    <xf numFmtId="0" fontId="9" fillId="4" borderId="0" xfId="0" applyFont="1" applyFill="1" applyAlignment="1">
      <alignment/>
    </xf>
    <xf numFmtId="41" fontId="31" fillId="2" borderId="0" xfId="0" applyNumberFormat="1" applyFont="1" applyFill="1" applyAlignment="1">
      <alignment/>
    </xf>
    <xf numFmtId="0" fontId="9" fillId="2" borderId="0" xfId="0" applyFont="1" applyFill="1" applyBorder="1" applyAlignment="1">
      <alignment/>
    </xf>
    <xf numFmtId="164" fontId="9" fillId="2" borderId="0" xfId="15" applyNumberFormat="1" applyFont="1" applyFill="1" applyBorder="1" applyAlignment="1">
      <alignment/>
    </xf>
    <xf numFmtId="164" fontId="9" fillId="4" borderId="0" xfId="15" applyNumberFormat="1" applyFont="1" applyFill="1" applyBorder="1" applyAlignment="1">
      <alignment/>
    </xf>
    <xf numFmtId="41" fontId="3" fillId="2" borderId="0" xfId="0" applyNumberFormat="1" applyFont="1" applyFill="1" applyBorder="1" applyAlignment="1">
      <alignment/>
    </xf>
    <xf numFmtId="0" fontId="3" fillId="2" borderId="0" xfId="0" applyFont="1" applyFill="1" applyBorder="1" applyAlignment="1">
      <alignment/>
    </xf>
    <xf numFmtId="164" fontId="3" fillId="2" borderId="0" xfId="15" applyNumberFormat="1" applyFont="1" applyFill="1" applyBorder="1" applyAlignment="1">
      <alignment/>
    </xf>
    <xf numFmtId="164" fontId="3" fillId="4" borderId="0" xfId="15" applyNumberFormat="1" applyFont="1" applyFill="1" applyBorder="1" applyAlignment="1">
      <alignment/>
    </xf>
    <xf numFmtId="41" fontId="4" fillId="2" borderId="0" xfId="0" applyNumberFormat="1" applyFont="1" applyFill="1" applyBorder="1" applyAlignment="1">
      <alignment/>
    </xf>
    <xf numFmtId="41" fontId="9" fillId="0" borderId="0" xfId="0" applyNumberFormat="1" applyFont="1" applyFill="1" applyAlignment="1">
      <alignment/>
    </xf>
    <xf numFmtId="0" fontId="23" fillId="2" borderId="0" xfId="0" applyFont="1" applyFill="1" applyAlignment="1">
      <alignment/>
    </xf>
    <xf numFmtId="41" fontId="23" fillId="2" borderId="0" xfId="0" applyNumberFormat="1" applyFont="1" applyFill="1" applyAlignment="1">
      <alignment/>
    </xf>
    <xf numFmtId="164" fontId="9" fillId="2" borderId="0" xfId="0" applyNumberFormat="1" applyFont="1" applyFill="1" applyAlignment="1">
      <alignment/>
    </xf>
    <xf numFmtId="0" fontId="23" fillId="2" borderId="0" xfId="0" applyFont="1" applyFill="1" applyAlignment="1">
      <alignment horizontal="center"/>
    </xf>
    <xf numFmtId="0" fontId="1" fillId="0" borderId="0" xfId="0" applyFont="1" applyAlignment="1">
      <alignment/>
    </xf>
    <xf numFmtId="0" fontId="3" fillId="0" borderId="0" xfId="0" applyFont="1" applyAlignment="1">
      <alignment/>
    </xf>
    <xf numFmtId="41" fontId="1" fillId="0" borderId="0" xfId="0" applyNumberFormat="1" applyFont="1" applyAlignment="1">
      <alignment horizontal="right"/>
    </xf>
    <xf numFmtId="41" fontId="12" fillId="0" borderId="0" xfId="0" applyNumberFormat="1" applyFont="1" applyBorder="1" applyAlignment="1">
      <alignment/>
    </xf>
    <xf numFmtId="41" fontId="32" fillId="0" borderId="0" xfId="0" applyNumberFormat="1" applyFont="1" applyBorder="1" applyAlignment="1">
      <alignment horizontal="right"/>
    </xf>
    <xf numFmtId="0" fontId="2" fillId="0" borderId="1" xfId="0" applyFont="1" applyFill="1" applyBorder="1" applyAlignment="1">
      <alignment/>
    </xf>
    <xf numFmtId="0" fontId="3" fillId="0" borderId="1" xfId="0" applyFont="1" applyFill="1" applyBorder="1" applyAlignment="1">
      <alignment/>
    </xf>
    <xf numFmtId="41" fontId="2" fillId="0" borderId="1" xfId="0" applyNumberFormat="1" applyFont="1" applyFill="1" applyBorder="1" applyAlignment="1">
      <alignment horizontal="right"/>
    </xf>
    <xf numFmtId="41" fontId="12" fillId="0" borderId="0" xfId="0" applyNumberFormat="1" applyFont="1" applyFill="1" applyBorder="1" applyAlignment="1">
      <alignment/>
    </xf>
    <xf numFmtId="41" fontId="24" fillId="0" borderId="0" xfId="0" applyNumberFormat="1" applyFont="1" applyFill="1" applyBorder="1" applyAlignment="1">
      <alignment horizontal="right"/>
    </xf>
    <xf numFmtId="41" fontId="3" fillId="0" borderId="0" xfId="0" applyNumberFormat="1" applyFont="1" applyAlignment="1">
      <alignment/>
    </xf>
    <xf numFmtId="41" fontId="12" fillId="0" borderId="0" xfId="0" applyNumberFormat="1" applyFont="1" applyBorder="1" applyAlignment="1">
      <alignment horizontal="centerContinuous"/>
    </xf>
    <xf numFmtId="41" fontId="17" fillId="0" borderId="0" xfId="0" applyNumberFormat="1" applyFont="1" applyAlignment="1">
      <alignment horizontal="right"/>
    </xf>
    <xf numFmtId="41" fontId="33" fillId="0" borderId="0" xfId="0" applyNumberFormat="1" applyFont="1" applyBorder="1" applyAlignment="1">
      <alignment horizontal="right"/>
    </xf>
    <xf numFmtId="0" fontId="9" fillId="0" borderId="0" xfId="0" applyFont="1" applyAlignment="1">
      <alignment horizontal="center" vertical="center" wrapText="1"/>
    </xf>
    <xf numFmtId="0" fontId="9" fillId="0" borderId="14" xfId="0" applyFont="1" applyBorder="1" applyAlignment="1">
      <alignment horizontal="center" vertical="center" wrapText="1"/>
    </xf>
    <xf numFmtId="41" fontId="9" fillId="0" borderId="14" xfId="0" applyNumberFormat="1" applyFont="1" applyBorder="1" applyAlignment="1">
      <alignment horizontal="center" vertical="center" wrapText="1"/>
    </xf>
    <xf numFmtId="41" fontId="25" fillId="0" borderId="0"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4" borderId="15"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6" borderId="15" xfId="0" applyFont="1" applyFill="1" applyBorder="1" applyAlignment="1">
      <alignment horizontal="center" vertical="center" wrapText="1"/>
    </xf>
    <xf numFmtId="41" fontId="9" fillId="0" borderId="0" xfId="0" applyNumberFormat="1" applyFont="1" applyAlignment="1">
      <alignment horizontal="center" vertical="center" wrapText="1"/>
    </xf>
    <xf numFmtId="0" fontId="9" fillId="5" borderId="0" xfId="0" applyFont="1" applyFill="1" applyAlignment="1">
      <alignment horizontal="center" vertical="center" wrapText="1"/>
    </xf>
    <xf numFmtId="0" fontId="9" fillId="0" borderId="0" xfId="0" applyFont="1" applyAlignment="1">
      <alignment/>
    </xf>
    <xf numFmtId="0" fontId="4" fillId="0" borderId="0" xfId="0" applyFont="1" applyAlignment="1">
      <alignment/>
    </xf>
    <xf numFmtId="41" fontId="4" fillId="0" borderId="0" xfId="0" applyNumberFormat="1" applyFont="1" applyAlignment="1">
      <alignment/>
    </xf>
    <xf numFmtId="41" fontId="34" fillId="0" borderId="0" xfId="0" applyNumberFormat="1" applyFont="1" applyBorder="1" applyAlignment="1">
      <alignment/>
    </xf>
    <xf numFmtId="41" fontId="4" fillId="4" borderId="0" xfId="0" applyNumberFormat="1" applyFont="1" applyFill="1" applyAlignment="1">
      <alignment/>
    </xf>
    <xf numFmtId="41" fontId="3" fillId="0" borderId="0" xfId="0" applyNumberFormat="1" applyFont="1" applyAlignment="1">
      <alignment vertical="justify" wrapText="1"/>
    </xf>
    <xf numFmtId="41" fontId="9" fillId="0" borderId="0" xfId="0" applyNumberFormat="1" applyFont="1" applyAlignment="1">
      <alignment/>
    </xf>
    <xf numFmtId="41" fontId="25" fillId="0" borderId="0" xfId="0" applyNumberFormat="1" applyFont="1" applyBorder="1" applyAlignment="1">
      <alignment/>
    </xf>
    <xf numFmtId="43" fontId="3" fillId="0" borderId="0" xfId="15" applyFont="1" applyAlignment="1">
      <alignment/>
    </xf>
    <xf numFmtId="0" fontId="9" fillId="0" borderId="0" xfId="0" applyFont="1" applyAlignment="1">
      <alignment horizontal="center"/>
    </xf>
    <xf numFmtId="41" fontId="9" fillId="0" borderId="0" xfId="0" applyNumberFormat="1" applyFont="1" applyAlignment="1">
      <alignment horizontal="center"/>
    </xf>
    <xf numFmtId="41" fontId="25" fillId="0" borderId="0" xfId="0" applyNumberFormat="1" applyFont="1" applyBorder="1" applyAlignment="1">
      <alignment horizontal="center"/>
    </xf>
    <xf numFmtId="0" fontId="1" fillId="2" borderId="0" xfId="0" applyFont="1" applyFill="1" applyAlignment="1">
      <alignment vertical="center"/>
    </xf>
    <xf numFmtId="0" fontId="1" fillId="2" borderId="0" xfId="0" applyFont="1" applyFill="1" applyAlignment="1">
      <alignment horizontal="right" vertical="center"/>
    </xf>
    <xf numFmtId="0" fontId="2" fillId="2" borderId="1" xfId="0" applyFont="1" applyFill="1" applyBorder="1" applyAlignment="1">
      <alignment vertical="center"/>
    </xf>
    <xf numFmtId="0" fontId="2" fillId="2" borderId="1" xfId="0" applyFont="1" applyFill="1" applyBorder="1" applyAlignment="1">
      <alignment horizontal="right" vertical="center"/>
    </xf>
    <xf numFmtId="0" fontId="5" fillId="2" borderId="0" xfId="0" applyFont="1" applyFill="1" applyAlignment="1">
      <alignment horizontal="centerContinuous" vertical="center"/>
    </xf>
    <xf numFmtId="0" fontId="3" fillId="2" borderId="0" xfId="0" applyFont="1" applyFill="1" applyAlignment="1">
      <alignment horizontal="centerContinuous" vertical="center"/>
    </xf>
    <xf numFmtId="0" fontId="4" fillId="2" borderId="0" xfId="0" applyFont="1" applyFill="1" applyAlignment="1">
      <alignment horizontal="centerContinuous" vertical="center"/>
    </xf>
    <xf numFmtId="0" fontId="9" fillId="2" borderId="0" xfId="0" applyFont="1" applyFill="1" applyAlignment="1">
      <alignment vertical="center"/>
    </xf>
    <xf numFmtId="0" fontId="3" fillId="0" borderId="0" xfId="0" applyFont="1" applyFill="1" applyAlignment="1">
      <alignment horizontal="left"/>
    </xf>
    <xf numFmtId="0" fontId="9" fillId="2" borderId="0" xfId="0" applyFont="1" applyFill="1" applyAlignment="1">
      <alignment horizontal="left" vertical="center"/>
    </xf>
    <xf numFmtId="0" fontId="3" fillId="2" borderId="0" xfId="0" applyFont="1" applyFill="1" applyAlignment="1" quotePrefix="1">
      <alignment horizontal="left" vertical="center"/>
    </xf>
    <xf numFmtId="0" fontId="3" fillId="2" borderId="0" xfId="0" applyFont="1" applyFill="1" applyAlignment="1" quotePrefix="1">
      <alignment vertical="center"/>
    </xf>
    <xf numFmtId="0" fontId="9" fillId="2" borderId="0" xfId="0" applyFont="1" applyFill="1" applyAlignment="1">
      <alignment horizontal="justify" vertical="center" wrapText="1"/>
    </xf>
    <xf numFmtId="0" fontId="4" fillId="2" borderId="0" xfId="0" applyFont="1" applyFill="1" applyAlignment="1">
      <alignment vertical="center"/>
    </xf>
    <xf numFmtId="0" fontId="4" fillId="2" borderId="0" xfId="0" applyFont="1" applyFill="1" applyAlignment="1">
      <alignment horizontal="justify" vertical="center" wrapText="1"/>
    </xf>
    <xf numFmtId="0" fontId="3" fillId="2" borderId="0" xfId="0" applyFont="1" applyFill="1" applyAlignment="1" quotePrefix="1">
      <alignment horizontal="left" vertical="center" wrapText="1"/>
    </xf>
    <xf numFmtId="0" fontId="3" fillId="2" borderId="0" xfId="0" applyFont="1" applyFill="1" applyAlignment="1">
      <alignment horizontal="right" vertical="center"/>
    </xf>
    <xf numFmtId="0" fontId="3" fillId="2" borderId="0" xfId="0" applyFont="1" applyFill="1" applyAlignment="1" quotePrefix="1">
      <alignment horizontal="right" vertical="center"/>
    </xf>
    <xf numFmtId="0" fontId="32" fillId="2" borderId="0" xfId="0" applyFont="1" applyFill="1" applyAlignment="1">
      <alignment/>
    </xf>
    <xf numFmtId="0" fontId="1" fillId="0" borderId="0" xfId="0" applyFont="1" applyAlignment="1">
      <alignment/>
    </xf>
    <xf numFmtId="0" fontId="24" fillId="2" borderId="1" xfId="0" applyFont="1" applyFill="1" applyBorder="1" applyAlignment="1">
      <alignment/>
    </xf>
    <xf numFmtId="0" fontId="2" fillId="0" borderId="1" xfId="0" applyFont="1" applyBorder="1" applyAlignment="1">
      <alignment/>
    </xf>
    <xf numFmtId="0" fontId="24" fillId="2" borderId="0" xfId="0" applyFont="1" applyFill="1" applyAlignment="1">
      <alignment/>
    </xf>
    <xf numFmtId="164" fontId="2" fillId="0" borderId="0" xfId="15" applyNumberFormat="1" applyFont="1" applyAlignment="1">
      <alignment/>
    </xf>
    <xf numFmtId="164" fontId="2" fillId="0" borderId="15" xfId="15" applyNumberFormat="1" applyFont="1" applyBorder="1" applyAlignment="1">
      <alignment/>
    </xf>
    <xf numFmtId="0" fontId="9" fillId="0" borderId="0" xfId="0" applyFont="1" applyAlignment="1">
      <alignment vertical="top"/>
    </xf>
    <xf numFmtId="0" fontId="3" fillId="0" borderId="0" xfId="0" applyFont="1" applyBorder="1" applyAlignment="1">
      <alignment/>
    </xf>
    <xf numFmtId="0" fontId="17" fillId="0" borderId="0" xfId="0" applyFont="1" applyBorder="1" applyAlignment="1">
      <alignment/>
    </xf>
    <xf numFmtId="0" fontId="9" fillId="0" borderId="0" xfId="0" applyFont="1" applyBorder="1" applyAlignment="1">
      <alignment/>
    </xf>
    <xf numFmtId="0" fontId="9" fillId="0" borderId="1" xfId="0" applyFont="1" applyBorder="1" applyAlignment="1">
      <alignment horizontal="right" wrapText="1"/>
    </xf>
    <xf numFmtId="164" fontId="9" fillId="0" borderId="0" xfId="15" applyNumberFormat="1" applyFont="1" applyAlignment="1">
      <alignment/>
    </xf>
    <xf numFmtId="0" fontId="16" fillId="0" borderId="0" xfId="0" applyFont="1" applyAlignment="1">
      <alignment/>
    </xf>
    <xf numFmtId="164" fontId="9" fillId="0" borderId="15" xfId="15" applyNumberFormat="1" applyFont="1" applyBorder="1" applyAlignment="1">
      <alignment/>
    </xf>
    <xf numFmtId="0" fontId="3" fillId="0" borderId="1" xfId="0" applyFont="1" applyBorder="1" applyAlignment="1">
      <alignment horizontal="right" wrapText="1"/>
    </xf>
    <xf numFmtId="164" fontId="3" fillId="0" borderId="0" xfId="15" applyNumberFormat="1" applyFont="1" applyAlignment="1">
      <alignment/>
    </xf>
    <xf numFmtId="164" fontId="3" fillId="0" borderId="15" xfId="15" applyNumberFormat="1" applyFont="1" applyBorder="1" applyAlignment="1">
      <alignment/>
    </xf>
    <xf numFmtId="0" fontId="2" fillId="0" borderId="14" xfId="0" applyFont="1" applyBorder="1" applyAlignment="1">
      <alignment horizontal="center"/>
    </xf>
    <xf numFmtId="0" fontId="36" fillId="2" borderId="14" xfId="0" applyFont="1" applyFill="1" applyBorder="1" applyAlignment="1">
      <alignment/>
    </xf>
    <xf numFmtId="0" fontId="36" fillId="2" borderId="0" xfId="0" applyFont="1" applyFill="1" applyAlignment="1">
      <alignment/>
    </xf>
    <xf numFmtId="0" fontId="36" fillId="2" borderId="0" xfId="0" applyFont="1" applyFill="1" applyAlignment="1">
      <alignment wrapText="1"/>
    </xf>
    <xf numFmtId="0" fontId="12" fillId="0" borderId="0" xfId="0" applyFont="1" applyAlignment="1">
      <alignment/>
    </xf>
    <xf numFmtId="0" fontId="3" fillId="0" borderId="0" xfId="0" applyFont="1" applyAlignment="1">
      <alignment wrapText="1"/>
    </xf>
    <xf numFmtId="0" fontId="9" fillId="0" borderId="0" xfId="0" applyFont="1" applyAlignment="1">
      <alignment horizontal="right" wrapText="1"/>
    </xf>
    <xf numFmtId="0" fontId="9" fillId="0" borderId="14" xfId="0" applyFont="1" applyBorder="1" applyAlignment="1">
      <alignment horizontal="right" wrapText="1"/>
    </xf>
    <xf numFmtId="0" fontId="9" fillId="0" borderId="15" xfId="0" applyFont="1" applyBorder="1" applyAlignment="1">
      <alignment/>
    </xf>
    <xf numFmtId="0" fontId="9" fillId="0" borderId="0" xfId="0" applyFont="1" applyAlignment="1">
      <alignment vertical="center"/>
    </xf>
    <xf numFmtId="0" fontId="2" fillId="0" borderId="0" xfId="0" applyFont="1" applyAlignment="1">
      <alignment horizontal="right"/>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xf>
    <xf numFmtId="0" fontId="2" fillId="0" borderId="14" xfId="0" applyFont="1" applyBorder="1" applyAlignment="1">
      <alignment wrapText="1"/>
    </xf>
    <xf numFmtId="0" fontId="24" fillId="0" borderId="0" xfId="0" applyFont="1" applyAlignment="1">
      <alignment/>
    </xf>
    <xf numFmtId="0" fontId="25" fillId="0" borderId="0" xfId="0" applyFont="1" applyAlignment="1">
      <alignment vertical="center"/>
    </xf>
    <xf numFmtId="0" fontId="25" fillId="0" borderId="0" xfId="0" applyFont="1" applyAlignment="1">
      <alignment/>
    </xf>
    <xf numFmtId="0" fontId="1" fillId="0" borderId="14" xfId="0" applyFont="1" applyBorder="1" applyAlignment="1">
      <alignment/>
    </xf>
    <xf numFmtId="164" fontId="1" fillId="0" borderId="14" xfId="15" applyNumberFormat="1" applyFont="1" applyBorder="1" applyAlignment="1">
      <alignment/>
    </xf>
    <xf numFmtId="0" fontId="3" fillId="0" borderId="0" xfId="0" applyFont="1" applyAlignment="1">
      <alignment horizontal="center"/>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xf>
    <xf numFmtId="0" fontId="9" fillId="0" borderId="14" xfId="0" applyFont="1" applyBorder="1" applyAlignment="1">
      <alignment/>
    </xf>
    <xf numFmtId="164" fontId="9" fillId="0" borderId="14" xfId="15" applyNumberFormat="1" applyFont="1" applyBorder="1" applyAlignment="1">
      <alignment/>
    </xf>
    <xf numFmtId="0" fontId="32" fillId="0" borderId="0" xfId="0" applyFont="1" applyAlignment="1">
      <alignment/>
    </xf>
    <xf numFmtId="0" fontId="9" fillId="0" borderId="1" xfId="0" applyFont="1" applyBorder="1" applyAlignment="1">
      <alignment horizontal="center"/>
    </xf>
    <xf numFmtId="0" fontId="9" fillId="0" borderId="1" xfId="0" applyFont="1" applyBorder="1" applyAlignment="1">
      <alignment horizontal="center" wrapText="1"/>
    </xf>
    <xf numFmtId="164" fontId="1" fillId="0" borderId="15" xfId="15" applyNumberFormat="1" applyFont="1" applyBorder="1" applyAlignment="1">
      <alignment/>
    </xf>
    <xf numFmtId="0" fontId="3" fillId="0" borderId="14" xfId="0" applyFont="1" applyBorder="1" applyAlignment="1">
      <alignment horizontal="center"/>
    </xf>
    <xf numFmtId="0" fontId="37" fillId="0" borderId="0" xfId="0" applyFont="1" applyAlignment="1">
      <alignment/>
    </xf>
    <xf numFmtId="0" fontId="37" fillId="0" borderId="14" xfId="0" applyFont="1" applyBorder="1" applyAlignment="1">
      <alignment/>
    </xf>
    <xf numFmtId="0" fontId="3" fillId="0" borderId="14" xfId="0" applyFont="1" applyBorder="1" applyAlignment="1">
      <alignment horizontal="center" wrapText="1"/>
    </xf>
    <xf numFmtId="0" fontId="22" fillId="0" borderId="0" xfId="0" applyFont="1" applyAlignment="1">
      <alignment horizontal="justify" vertical="center" wrapText="1"/>
    </xf>
    <xf numFmtId="0" fontId="3" fillId="2" borderId="0" xfId="0" applyFont="1" applyFill="1" applyAlignment="1">
      <alignment horizontal="center"/>
    </xf>
    <xf numFmtId="0" fontId="9" fillId="2" borderId="0" xfId="0" applyFont="1" applyFill="1" applyAlignment="1">
      <alignment horizontal="center" vertical="justify" wrapText="1"/>
    </xf>
    <xf numFmtId="0" fontId="5" fillId="2" borderId="0" xfId="0" applyFont="1" applyFill="1" applyAlignment="1">
      <alignment horizontal="center"/>
    </xf>
    <xf numFmtId="0" fontId="4" fillId="2" borderId="0" xfId="0" applyFont="1" applyFill="1" applyAlignment="1">
      <alignment horizontal="center"/>
    </xf>
    <xf numFmtId="164" fontId="24" fillId="0" borderId="0" xfId="15" applyNumberFormat="1" applyFont="1" applyAlignment="1">
      <alignment/>
    </xf>
    <xf numFmtId="0" fontId="9" fillId="0" borderId="1" xfId="0" applyFont="1" applyBorder="1" applyAlignment="1">
      <alignment horizontal="right"/>
    </xf>
    <xf numFmtId="0" fontId="26" fillId="0" borderId="0" xfId="0" applyFont="1" applyAlignment="1">
      <alignment/>
    </xf>
    <xf numFmtId="164" fontId="1" fillId="2" borderId="0" xfId="15" applyNumberFormat="1" applyFont="1" applyFill="1" applyAlignment="1">
      <alignment horizontal="right"/>
    </xf>
    <xf numFmtId="164" fontId="32" fillId="2" borderId="0" xfId="15" applyNumberFormat="1" applyFont="1" applyFill="1" applyBorder="1" applyAlignment="1">
      <alignment horizontal="right"/>
    </xf>
    <xf numFmtId="164" fontId="2" fillId="2" borderId="1" xfId="15" applyNumberFormat="1" applyFont="1" applyFill="1" applyBorder="1" applyAlignment="1">
      <alignment horizontal="right"/>
    </xf>
    <xf numFmtId="164" fontId="24" fillId="2" borderId="0" xfId="15" applyNumberFormat="1" applyFont="1" applyFill="1" applyBorder="1" applyAlignment="1">
      <alignment horizontal="right"/>
    </xf>
    <xf numFmtId="164" fontId="12" fillId="2" borderId="0" xfId="15" applyNumberFormat="1" applyFont="1" applyFill="1" applyBorder="1" applyAlignment="1">
      <alignment horizontal="centerContinuous"/>
    </xf>
    <xf numFmtId="164" fontId="17" fillId="2" borderId="0" xfId="15" applyNumberFormat="1" applyFont="1" applyFill="1" applyAlignment="1">
      <alignment horizontal="centerContinuous"/>
    </xf>
    <xf numFmtId="164" fontId="33" fillId="2" borderId="0" xfId="15" applyNumberFormat="1" applyFont="1" applyFill="1" applyBorder="1" applyAlignment="1">
      <alignment horizontal="right"/>
    </xf>
    <xf numFmtId="0" fontId="9" fillId="2" borderId="0" xfId="0" applyFont="1" applyFill="1" applyAlignment="1">
      <alignment horizontal="left"/>
    </xf>
    <xf numFmtId="164" fontId="4" fillId="2" borderId="1" xfId="15" applyNumberFormat="1" applyFont="1" applyFill="1" applyBorder="1" applyAlignment="1">
      <alignment horizontal="right" wrapText="1"/>
    </xf>
    <xf numFmtId="164" fontId="34" fillId="2" borderId="0" xfId="15" applyNumberFormat="1" applyFont="1" applyFill="1" applyBorder="1" applyAlignment="1">
      <alignment horizontal="right" wrapText="1"/>
    </xf>
    <xf numFmtId="0" fontId="4" fillId="2" borderId="0" xfId="0" applyFont="1" applyFill="1" applyAlignment="1" quotePrefix="1">
      <alignment/>
    </xf>
    <xf numFmtId="164" fontId="4" fillId="2" borderId="0" xfId="15" applyNumberFormat="1" applyFont="1" applyFill="1" applyAlignment="1">
      <alignment/>
    </xf>
    <xf numFmtId="164" fontId="34" fillId="2" borderId="0" xfId="15" applyNumberFormat="1" applyFont="1" applyFill="1" applyBorder="1" applyAlignment="1">
      <alignment/>
    </xf>
    <xf numFmtId="0" fontId="3" fillId="2" borderId="0" xfId="0" applyFont="1" applyFill="1" applyAlignment="1" quotePrefix="1">
      <alignment horizontal="left" indent="2"/>
    </xf>
    <xf numFmtId="164" fontId="3" fillId="3" borderId="0" xfId="15" applyNumberFormat="1" applyFont="1" applyFill="1" applyAlignment="1">
      <alignment/>
    </xf>
    <xf numFmtId="0" fontId="38" fillId="2" borderId="0" xfId="0" applyFont="1" applyFill="1" applyAlignment="1" quotePrefix="1">
      <alignment horizontal="justify" vertical="center"/>
    </xf>
    <xf numFmtId="164" fontId="25" fillId="2" borderId="0" xfId="15" applyNumberFormat="1" applyFont="1" applyFill="1" applyBorder="1" applyAlignment="1">
      <alignment/>
    </xf>
    <xf numFmtId="41" fontId="12" fillId="2" borderId="0" xfId="16" applyFont="1" applyFill="1" applyBorder="1" applyAlignment="1">
      <alignment/>
    </xf>
    <xf numFmtId="0" fontId="3" fillId="2" borderId="0" xfId="0" applyFont="1" applyFill="1" applyAlignment="1" quotePrefix="1">
      <alignment horizontal="left"/>
    </xf>
    <xf numFmtId="164" fontId="9" fillId="2" borderId="15" xfId="15" applyNumberFormat="1" applyFont="1" applyFill="1" applyBorder="1" applyAlignment="1">
      <alignment/>
    </xf>
    <xf numFmtId="41" fontId="39" fillId="2" borderId="0" xfId="16" applyFont="1" applyFill="1" applyBorder="1" applyAlignment="1">
      <alignment/>
    </xf>
    <xf numFmtId="41" fontId="3" fillId="0" borderId="0" xfId="16" applyFont="1" applyFill="1" applyAlignment="1">
      <alignment/>
    </xf>
    <xf numFmtId="164" fontId="3" fillId="0" borderId="0" xfId="15" applyNumberFormat="1" applyFont="1" applyFill="1" applyAlignment="1">
      <alignment/>
    </xf>
    <xf numFmtId="164" fontId="10" fillId="2" borderId="0" xfId="15" applyNumberFormat="1" applyFont="1" applyFill="1" applyAlignment="1">
      <alignment/>
    </xf>
    <xf numFmtId="0" fontId="40" fillId="2" borderId="0" xfId="0" applyFont="1" applyFill="1" applyAlignment="1">
      <alignment/>
    </xf>
    <xf numFmtId="164" fontId="23" fillId="2" borderId="0" xfId="15" applyNumberFormat="1" applyFont="1" applyFill="1" applyBorder="1" applyAlignment="1">
      <alignment/>
    </xf>
    <xf numFmtId="167" fontId="10" fillId="2" borderId="0" xfId="0" applyNumberFormat="1" applyFont="1" applyFill="1" applyAlignment="1">
      <alignment vertical="center"/>
    </xf>
    <xf numFmtId="167" fontId="12" fillId="2" borderId="0" xfId="0" applyNumberFormat="1" applyFont="1" applyFill="1" applyBorder="1" applyAlignment="1">
      <alignment vertical="center"/>
    </xf>
    <xf numFmtId="167" fontId="41" fillId="2" borderId="0" xfId="0" applyNumberFormat="1" applyFont="1" applyFill="1" applyAlignment="1" quotePrefix="1">
      <alignment vertical="center"/>
    </xf>
    <xf numFmtId="167" fontId="41" fillId="2" borderId="0" xfId="0" applyNumberFormat="1" applyFont="1" applyFill="1" applyAlignment="1">
      <alignment vertical="center"/>
    </xf>
    <xf numFmtId="167" fontId="42" fillId="2" borderId="0" xfId="0" applyNumberFormat="1" applyFont="1" applyFill="1" applyAlignment="1">
      <alignment vertical="center"/>
    </xf>
    <xf numFmtId="167" fontId="24" fillId="2" borderId="0" xfId="0" applyNumberFormat="1" applyFont="1" applyFill="1" applyBorder="1" applyAlignment="1">
      <alignment vertical="center"/>
    </xf>
    <xf numFmtId="167" fontId="9" fillId="2" borderId="0" xfId="0" applyNumberFormat="1" applyFont="1" applyFill="1" applyAlignment="1">
      <alignment/>
    </xf>
    <xf numFmtId="167" fontId="3" fillId="2" borderId="0" xfId="0" applyNumberFormat="1" applyFont="1" applyFill="1" applyAlignment="1">
      <alignment/>
    </xf>
    <xf numFmtId="167" fontId="3" fillId="2" borderId="0" xfId="15" applyNumberFormat="1" applyFont="1" applyFill="1" applyAlignment="1">
      <alignment/>
    </xf>
    <xf numFmtId="167" fontId="12" fillId="2" borderId="0" xfId="15" applyNumberFormat="1" applyFont="1" applyFill="1" applyBorder="1" applyAlignment="1">
      <alignment/>
    </xf>
    <xf numFmtId="0" fontId="3" fillId="2" borderId="0" xfId="0" applyFont="1" applyFill="1" applyAlignment="1" quotePrefix="1">
      <alignment horizontal="left" vertical="top"/>
    </xf>
    <xf numFmtId="41" fontId="17" fillId="2" borderId="0" xfId="0" applyNumberFormat="1" applyFont="1" applyFill="1" applyAlignment="1">
      <alignment horizontal="justify"/>
    </xf>
    <xf numFmtId="41" fontId="3" fillId="2" borderId="0" xfId="0" applyNumberFormat="1" applyFont="1" applyFill="1" applyAlignment="1">
      <alignment horizontal="justify"/>
    </xf>
    <xf numFmtId="41" fontId="12" fillId="2" borderId="0" xfId="0" applyNumberFormat="1" applyFont="1" applyFill="1" applyBorder="1" applyAlignment="1">
      <alignment horizontal="justify"/>
    </xf>
    <xf numFmtId="167" fontId="17" fillId="2" borderId="0" xfId="0" applyNumberFormat="1" applyFont="1" applyFill="1" applyAlignment="1">
      <alignment/>
    </xf>
    <xf numFmtId="167" fontId="17" fillId="2" borderId="0" xfId="15" applyNumberFormat="1" applyFont="1" applyFill="1" applyAlignment="1">
      <alignment/>
    </xf>
    <xf numFmtId="167" fontId="33" fillId="2" borderId="0" xfId="15" applyNumberFormat="1" applyFont="1" applyFill="1" applyBorder="1" applyAlignment="1">
      <alignment/>
    </xf>
    <xf numFmtId="167" fontId="3" fillId="2" borderId="0" xfId="0" applyNumberFormat="1" applyFont="1" applyFill="1" applyAlignment="1" quotePrefix="1">
      <alignment/>
    </xf>
    <xf numFmtId="3" fontId="3" fillId="2" borderId="0" xfId="0" applyNumberFormat="1" applyFont="1" applyFill="1" applyAlignment="1">
      <alignment horizontal="justify" wrapText="1"/>
    </xf>
    <xf numFmtId="0" fontId="3" fillId="2" borderId="0" xfId="0" applyFont="1" applyFill="1" applyAlignment="1">
      <alignment horizontal="justify" wrapText="1"/>
    </xf>
    <xf numFmtId="0" fontId="12" fillId="2" borderId="0" xfId="0" applyFont="1" applyFill="1" applyBorder="1" applyAlignment="1">
      <alignment horizontal="justify" wrapText="1"/>
    </xf>
    <xf numFmtId="0" fontId="41" fillId="2" borderId="0" xfId="0" applyNumberFormat="1" applyFont="1" applyFill="1" applyAlignment="1">
      <alignment horizontal="justify" vertical="center" wrapText="1"/>
    </xf>
    <xf numFmtId="167" fontId="10" fillId="2" borderId="0" xfId="0" applyNumberFormat="1" applyFont="1" applyFill="1" applyAlignment="1" quotePrefix="1">
      <alignment horizontal="justify"/>
    </xf>
    <xf numFmtId="167" fontId="12" fillId="2" borderId="0" xfId="0" applyNumberFormat="1" applyFont="1" applyFill="1" applyBorder="1" applyAlignment="1" quotePrefix="1">
      <alignment horizontal="justify"/>
    </xf>
    <xf numFmtId="0" fontId="33" fillId="2" borderId="0" xfId="0" applyNumberFormat="1" applyFont="1" applyFill="1" applyBorder="1" applyAlignment="1">
      <alignment horizontal="justify" vertical="center" wrapText="1"/>
    </xf>
    <xf numFmtId="0" fontId="31" fillId="2" borderId="0" xfId="0" applyFont="1" applyFill="1" applyAlignment="1">
      <alignment/>
    </xf>
    <xf numFmtId="0" fontId="30" fillId="2" borderId="0" xfId="0" applyFont="1" applyFill="1" applyAlignment="1">
      <alignment/>
    </xf>
    <xf numFmtId="164" fontId="30" fillId="2" borderId="0" xfId="15" applyNumberFormat="1" applyFont="1" applyFill="1" applyAlignment="1">
      <alignment/>
    </xf>
    <xf numFmtId="0" fontId="17" fillId="2" borderId="0" xfId="0" applyNumberFormat="1" applyFont="1" applyFill="1" applyAlignment="1">
      <alignment horizontal="justify" vertical="center" wrapText="1"/>
    </xf>
    <xf numFmtId="164" fontId="43" fillId="2" borderId="1" xfId="15" applyNumberFormat="1" applyFont="1" applyFill="1" applyBorder="1" applyAlignment="1" quotePrefix="1">
      <alignment horizontal="right" wrapText="1"/>
    </xf>
    <xf numFmtId="164" fontId="34" fillId="2" borderId="0" xfId="15" applyNumberFormat="1" applyFont="1" applyFill="1" applyBorder="1" applyAlignment="1" quotePrefix="1">
      <alignment horizontal="right" wrapText="1"/>
    </xf>
    <xf numFmtId="164" fontId="31" fillId="2" borderId="15" xfId="15" applyNumberFormat="1" applyFont="1" applyFill="1" applyBorder="1" applyAlignment="1">
      <alignment/>
    </xf>
    <xf numFmtId="164" fontId="17" fillId="2" borderId="0" xfId="15" applyNumberFormat="1" applyFont="1" applyFill="1" applyBorder="1" applyAlignment="1">
      <alignment/>
    </xf>
    <xf numFmtId="164" fontId="33" fillId="2" borderId="0" xfId="15" applyNumberFormat="1" applyFont="1" applyFill="1" applyBorder="1" applyAlignment="1">
      <alignment/>
    </xf>
    <xf numFmtId="0" fontId="17" fillId="2" borderId="0" xfId="0" applyFont="1" applyFill="1" applyAlignment="1" quotePrefix="1">
      <alignment horizontal="justify"/>
    </xf>
    <xf numFmtId="0" fontId="33" fillId="2" borderId="0" xfId="0" applyFont="1" applyFill="1" applyBorder="1" applyAlignment="1" quotePrefix="1">
      <alignment horizontal="justify"/>
    </xf>
    <xf numFmtId="164" fontId="4" fillId="2" borderId="1" xfId="15" applyNumberFormat="1" applyFont="1" applyFill="1" applyBorder="1" applyAlignment="1" quotePrefix="1">
      <alignment horizontal="right" wrapText="1"/>
    </xf>
    <xf numFmtId="0" fontId="17" fillId="2" borderId="0" xfId="0" applyFont="1" applyFill="1" applyAlignment="1" quotePrefix="1">
      <alignment/>
    </xf>
    <xf numFmtId="0" fontId="17" fillId="2" borderId="0" xfId="0" applyFont="1" applyFill="1" applyAlignment="1" quotePrefix="1">
      <alignment horizontal="justify" vertical="center" wrapText="1"/>
    </xf>
    <xf numFmtId="0" fontId="17" fillId="2" borderId="0" xfId="0" applyFont="1" applyFill="1" applyAlignment="1">
      <alignment horizontal="justify" vertical="center" wrapText="1"/>
    </xf>
    <xf numFmtId="164" fontId="1" fillId="2" borderId="0" xfId="15" applyNumberFormat="1" applyFont="1" applyFill="1" applyAlignment="1">
      <alignment/>
    </xf>
    <xf numFmtId="164" fontId="32" fillId="2" borderId="0" xfId="15" applyNumberFormat="1" applyFont="1" applyFill="1" applyBorder="1" applyAlignment="1">
      <alignment/>
    </xf>
    <xf numFmtId="164" fontId="1" fillId="2" borderId="0" xfId="15" applyNumberFormat="1" applyFont="1" applyFill="1" applyAlignment="1">
      <alignment vertical="center"/>
    </xf>
    <xf numFmtId="164" fontId="32" fillId="2" borderId="0" xfId="15" applyNumberFormat="1" applyFont="1" applyFill="1" applyBorder="1" applyAlignment="1">
      <alignment horizontal="center" vertical="center" wrapText="1"/>
    </xf>
    <xf numFmtId="0" fontId="3" fillId="2" borderId="0" xfId="0" applyFont="1" applyFill="1" applyAlignment="1">
      <alignment vertical="center" wrapText="1"/>
    </xf>
    <xf numFmtId="164" fontId="17" fillId="2" borderId="0" xfId="15" applyNumberFormat="1" applyFont="1" applyFill="1" applyAlignment="1">
      <alignment horizontal="right"/>
    </xf>
    <xf numFmtId="164" fontId="9" fillId="2" borderId="0" xfId="15" applyNumberFormat="1" applyFont="1" applyFill="1" applyAlignment="1">
      <alignment horizontal="left"/>
    </xf>
    <xf numFmtId="0" fontId="25" fillId="2" borderId="0" xfId="0" applyFont="1" applyFill="1" applyAlignment="1">
      <alignment horizontal="center"/>
    </xf>
    <xf numFmtId="41" fontId="25" fillId="2" borderId="0" xfId="0" applyNumberFormat="1" applyFont="1" applyFill="1" applyAlignment="1">
      <alignment/>
    </xf>
    <xf numFmtId="0" fontId="34" fillId="2" borderId="0" xfId="0" applyFont="1" applyFill="1" applyAlignment="1">
      <alignment/>
    </xf>
    <xf numFmtId="164" fontId="12" fillId="2" borderId="0" xfId="0" applyNumberFormat="1" applyFont="1" applyFill="1" applyAlignment="1">
      <alignment/>
    </xf>
    <xf numFmtId="0" fontId="25" fillId="2" borderId="0" xfId="0" applyFont="1" applyFill="1" applyAlignment="1">
      <alignment/>
    </xf>
    <xf numFmtId="164" fontId="25" fillId="2" borderId="0" xfId="0" applyNumberFormat="1" applyFont="1" applyFill="1" applyAlignment="1">
      <alignment/>
    </xf>
    <xf numFmtId="164" fontId="12" fillId="2" borderId="0" xfId="15" applyNumberFormat="1" applyFont="1" applyFill="1" applyAlignment="1">
      <alignment/>
    </xf>
    <xf numFmtId="164" fontId="34" fillId="2" borderId="0" xfId="0" applyNumberFormat="1" applyFont="1" applyFill="1" applyAlignment="1">
      <alignment/>
    </xf>
    <xf numFmtId="0" fontId="33" fillId="2" borderId="0" xfId="0" applyFont="1" applyFill="1" applyAlignment="1">
      <alignment/>
    </xf>
    <xf numFmtId="164" fontId="25" fillId="2" borderId="0" xfId="0" applyNumberFormat="1" applyFont="1" applyFill="1" applyAlignment="1">
      <alignment vertical="center"/>
    </xf>
    <xf numFmtId="0" fontId="12" fillId="2" borderId="0" xfId="0" applyFont="1" applyFill="1" applyAlignment="1">
      <alignment vertical="center"/>
    </xf>
    <xf numFmtId="0" fontId="12" fillId="2" borderId="0" xfId="0" applyFont="1" applyFill="1" applyAlignment="1">
      <alignment vertical="center" wrapText="1"/>
    </xf>
    <xf numFmtId="0" fontId="9" fillId="2" borderId="0" xfId="0" applyFont="1" applyFill="1" applyAlignment="1">
      <alignment horizontal="center"/>
    </xf>
    <xf numFmtId="0" fontId="3" fillId="2" borderId="0" xfId="0" applyNumberFormat="1" applyFont="1" applyFill="1" applyAlignment="1">
      <alignment horizontal="justify" vertical="center" wrapText="1"/>
    </xf>
    <xf numFmtId="0" fontId="2" fillId="2" borderId="0" xfId="0" applyFont="1" applyFill="1" applyAlignment="1">
      <alignment vertical="center"/>
    </xf>
    <xf numFmtId="0" fontId="3" fillId="2" borderId="0" xfId="20" applyFont="1" applyFill="1" applyAlignment="1">
      <alignment wrapText="1"/>
      <protection/>
    </xf>
    <xf numFmtId="0" fontId="2" fillId="2" borderId="0" xfId="0" applyFont="1" applyFill="1" applyAlignment="1">
      <alignment horizontal="justify" vertical="center" wrapText="1"/>
    </xf>
    <xf numFmtId="0" fontId="3" fillId="2" borderId="0" xfId="0" applyNumberFormat="1" applyFont="1" applyFill="1" applyAlignment="1">
      <alignment horizontal="justify" vertical="justify" wrapText="1"/>
    </xf>
    <xf numFmtId="0" fontId="0" fillId="0" borderId="0" xfId="0" applyAlignment="1">
      <alignment horizontal="justify" vertical="justify" wrapText="1"/>
    </xf>
    <xf numFmtId="0" fontId="14" fillId="2" borderId="5" xfId="0" applyFont="1" applyFill="1" applyBorder="1" applyAlignment="1">
      <alignment horizontal="left"/>
    </xf>
    <xf numFmtId="0" fontId="14" fillId="2" borderId="16" xfId="0" applyFont="1" applyFill="1" applyBorder="1" applyAlignment="1">
      <alignment horizontal="left"/>
    </xf>
    <xf numFmtId="0" fontId="14" fillId="2" borderId="11" xfId="0" applyFont="1" applyFill="1" applyBorder="1" applyAlignment="1">
      <alignment horizontal="left"/>
    </xf>
    <xf numFmtId="0" fontId="14" fillId="2" borderId="17" xfId="0" applyFont="1" applyFill="1" applyBorder="1" applyAlignment="1">
      <alignment horizontal="left"/>
    </xf>
    <xf numFmtId="10" fontId="14" fillId="2" borderId="16" xfId="0" applyNumberFormat="1" applyFont="1" applyFill="1" applyBorder="1" applyAlignment="1">
      <alignment horizontal="center"/>
    </xf>
    <xf numFmtId="10" fontId="14" fillId="2" borderId="17" xfId="0" applyNumberFormat="1" applyFont="1" applyFill="1" applyBorder="1" applyAlignment="1">
      <alignment horizontal="center"/>
    </xf>
    <xf numFmtId="0" fontId="16" fillId="2" borderId="0" xfId="0" applyFont="1" applyFill="1" applyAlignment="1">
      <alignment horizontal="justify" vertical="top"/>
    </xf>
    <xf numFmtId="0" fontId="3" fillId="2" borderId="0" xfId="0" applyFont="1" applyFill="1" applyAlignment="1">
      <alignment horizontal="justify" vertical="top"/>
    </xf>
    <xf numFmtId="0" fontId="3" fillId="2" borderId="0" xfId="0" applyFont="1" applyFill="1" applyAlignment="1">
      <alignment horizontal="justify" vertical="center"/>
    </xf>
    <xf numFmtId="0" fontId="3" fillId="0" borderId="0" xfId="0" applyFont="1" applyAlignment="1">
      <alignment horizontal="justify" vertical="top" wrapText="1"/>
    </xf>
    <xf numFmtId="0" fontId="3" fillId="0" borderId="0" xfId="0" applyFont="1" applyAlignment="1">
      <alignment horizontal="justify" vertical="justify" wrapText="1"/>
    </xf>
    <xf numFmtId="0" fontId="17" fillId="2" borderId="0" xfId="0" applyFont="1" applyFill="1" applyAlignment="1">
      <alignment horizontal="center"/>
    </xf>
    <xf numFmtId="0" fontId="5" fillId="2" borderId="0" xfId="0" applyFont="1" applyFill="1" applyAlignment="1">
      <alignment horizontal="center" wrapText="1"/>
    </xf>
    <xf numFmtId="0" fontId="6" fillId="2" borderId="0" xfId="0" applyFont="1" applyFill="1" applyAlignment="1">
      <alignment/>
    </xf>
    <xf numFmtId="0" fontId="3" fillId="2" borderId="0" xfId="0" applyFont="1" applyFill="1" applyAlignment="1">
      <alignment horizontal="justify"/>
    </xf>
    <xf numFmtId="3" fontId="9" fillId="0" borderId="0" xfId="19" applyNumberFormat="1" applyFont="1" applyAlignment="1">
      <alignment horizontal="justify" vertical="center" wrapText="1"/>
      <protection/>
    </xf>
    <xf numFmtId="3" fontId="3" fillId="0" borderId="0" xfId="19" applyNumberFormat="1" applyFont="1" applyAlignment="1">
      <alignment horizontal="justify" vertical="center" wrapText="1"/>
      <protection/>
    </xf>
    <xf numFmtId="0" fontId="6" fillId="0" borderId="0" xfId="0" applyFont="1" applyAlignment="1">
      <alignment horizontal="justify" vertical="center" wrapText="1"/>
    </xf>
    <xf numFmtId="0" fontId="10" fillId="2" borderId="0" xfId="0" applyFont="1" applyFill="1" applyAlignment="1">
      <alignment horizontal="justify" vertical="center" wrapText="1"/>
    </xf>
    <xf numFmtId="0" fontId="11" fillId="2" borderId="0" xfId="0" applyFont="1" applyFill="1" applyAlignment="1">
      <alignment/>
    </xf>
    <xf numFmtId="0" fontId="3" fillId="2" borderId="0" xfId="0" applyFont="1" applyFill="1" applyAlignment="1" quotePrefix="1">
      <alignment horizontal="justify" vertical="justify" wrapText="1"/>
    </xf>
    <xf numFmtId="0" fontId="3" fillId="2" borderId="0" xfId="0" applyFont="1" applyFill="1" applyAlignment="1">
      <alignment horizontal="justify" vertical="justify" wrapText="1"/>
    </xf>
    <xf numFmtId="0" fontId="3" fillId="2" borderId="0" xfId="0" applyFont="1" applyFill="1" applyAlignment="1" quotePrefix="1">
      <alignment horizontal="justify" vertical="center" wrapText="1"/>
    </xf>
    <xf numFmtId="0" fontId="3" fillId="2" borderId="0" xfId="0" applyFont="1" applyFill="1" applyAlignment="1">
      <alignment horizontal="justify" vertical="center" wrapText="1"/>
    </xf>
    <xf numFmtId="0" fontId="3" fillId="0" borderId="0" xfId="0" applyFont="1" applyFill="1" applyAlignment="1">
      <alignment horizontal="justify" vertical="center"/>
    </xf>
    <xf numFmtId="0" fontId="13" fillId="2" borderId="18"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43" fontId="13" fillId="2" borderId="2" xfId="15" applyFont="1" applyFill="1" applyBorder="1" applyAlignment="1">
      <alignment horizontal="center" vertical="center" wrapText="1"/>
    </xf>
    <xf numFmtId="0" fontId="14" fillId="2" borderId="7" xfId="0" applyFont="1" applyFill="1" applyBorder="1" applyAlignment="1">
      <alignment horizontal="left"/>
    </xf>
    <xf numFmtId="10" fontId="14" fillId="2" borderId="6" xfId="0" applyNumberFormat="1" applyFont="1" applyFill="1" applyBorder="1" applyAlignment="1">
      <alignment horizontal="center"/>
    </xf>
    <xf numFmtId="10" fontId="14" fillId="2" borderId="5" xfId="0" applyNumberFormat="1" applyFont="1" applyFill="1" applyBorder="1" applyAlignment="1">
      <alignment horizontal="center"/>
    </xf>
    <xf numFmtId="0" fontId="14" fillId="2" borderId="6" xfId="0" applyFont="1" applyFill="1" applyBorder="1" applyAlignment="1">
      <alignment horizontal="left"/>
    </xf>
    <xf numFmtId="0" fontId="14" fillId="2" borderId="0" xfId="0" applyFont="1" applyFill="1" applyBorder="1" applyAlignment="1">
      <alignment horizontal="left"/>
    </xf>
    <xf numFmtId="41" fontId="9" fillId="5" borderId="0" xfId="0" applyNumberFormat="1" applyFont="1" applyFill="1" applyAlignment="1">
      <alignment horizontal="center" vertical="center" wrapText="1"/>
    </xf>
    <xf numFmtId="0" fontId="9" fillId="2" borderId="0" xfId="0" applyFont="1" applyFill="1" applyAlignment="1">
      <alignment horizontal="center" vertical="center" wrapText="1"/>
    </xf>
    <xf numFmtId="0" fontId="3" fillId="2" borderId="0" xfId="0" applyFont="1" applyFill="1" applyAlignment="1">
      <alignment horizontal="left" wrapText="1"/>
    </xf>
    <xf numFmtId="0" fontId="9" fillId="2" borderId="0" xfId="0" applyFont="1" applyFill="1" applyAlignment="1">
      <alignment horizontal="left" wrapText="1"/>
    </xf>
    <xf numFmtId="0" fontId="28" fillId="2" borderId="0" xfId="0" applyFont="1" applyFill="1" applyAlignment="1">
      <alignment horizontal="left" wrapText="1"/>
    </xf>
    <xf numFmtId="0" fontId="28" fillId="2" borderId="0" xfId="0" applyFont="1" applyFill="1" applyAlignment="1">
      <alignment horizontal="left"/>
    </xf>
    <xf numFmtId="0" fontId="27" fillId="2" borderId="0" xfId="0" applyFont="1" applyFill="1" applyAlignment="1">
      <alignment horizontal="center"/>
    </xf>
    <xf numFmtId="0" fontId="28" fillId="2" borderId="0" xfId="0" applyFont="1" applyFill="1" applyAlignment="1">
      <alignment horizontal="right"/>
    </xf>
    <xf numFmtId="41" fontId="9" fillId="2" borderId="0" xfId="0" applyNumberFormat="1" applyFont="1" applyFill="1" applyAlignment="1">
      <alignment horizontal="center"/>
    </xf>
    <xf numFmtId="0" fontId="9" fillId="2" borderId="0" xfId="0" applyFont="1" applyFill="1" applyAlignment="1">
      <alignment horizontal="justify" wrapText="1"/>
    </xf>
    <xf numFmtId="0" fontId="5" fillId="0" borderId="0" xfId="0" applyFont="1" applyAlignment="1">
      <alignment horizontal="center"/>
    </xf>
    <xf numFmtId="0" fontId="4" fillId="0" borderId="0" xfId="0" applyFont="1" applyAlignment="1">
      <alignment horizontal="center"/>
    </xf>
    <xf numFmtId="0" fontId="9" fillId="5" borderId="0" xfId="0" applyFont="1" applyFill="1" applyAlignment="1">
      <alignment horizontal="center"/>
    </xf>
    <xf numFmtId="0" fontId="3" fillId="0" borderId="0" xfId="0" applyFont="1" applyAlignment="1">
      <alignment horizontal="justify" wrapText="1"/>
    </xf>
    <xf numFmtId="0" fontId="9" fillId="0" borderId="0" xfId="0" applyFont="1" applyAlignment="1">
      <alignment horizontal="center"/>
    </xf>
    <xf numFmtId="0" fontId="9" fillId="2" borderId="0" xfId="0" applyFont="1" applyFill="1" applyAlignment="1">
      <alignment horizontal="justify" vertical="center"/>
    </xf>
    <xf numFmtId="0" fontId="3" fillId="2" borderId="0" xfId="0" applyFont="1" applyFill="1" applyAlignment="1" quotePrefix="1">
      <alignment horizontal="justify" vertical="center"/>
    </xf>
    <xf numFmtId="0" fontId="3" fillId="2" borderId="0" xfId="0" applyFont="1" applyFill="1" applyAlignment="1" quotePrefix="1">
      <alignment horizontal="left" vertical="center" wrapText="1"/>
    </xf>
    <xf numFmtId="0" fontId="3" fillId="2" borderId="0" xfId="0" applyFont="1" applyFill="1" applyAlignment="1">
      <alignment horizontal="left" vertical="center" wrapText="1"/>
    </xf>
    <xf numFmtId="0" fontId="9" fillId="2" borderId="0" xfId="0" applyFont="1" applyFill="1" applyAlignment="1">
      <alignment horizontal="justify" vertical="center" wrapText="1"/>
    </xf>
    <xf numFmtId="0" fontId="4" fillId="2" borderId="0" xfId="0" applyFont="1" applyFill="1" applyAlignment="1">
      <alignment horizontal="justify" vertical="center" wrapText="1"/>
    </xf>
    <xf numFmtId="0" fontId="4" fillId="2" borderId="0" xfId="0" applyFont="1" applyFill="1" applyAlignment="1" quotePrefix="1">
      <alignment horizontal="justify" vertical="center" wrapText="1"/>
    </xf>
    <xf numFmtId="0" fontId="3" fillId="0" borderId="0" xfId="0" applyFont="1" applyFill="1" applyAlignment="1">
      <alignment horizontal="left"/>
    </xf>
    <xf numFmtId="0" fontId="2" fillId="0" borderId="1" xfId="0" applyFont="1" applyBorder="1" applyAlignment="1">
      <alignment horizontal="right"/>
    </xf>
    <xf numFmtId="0" fontId="1" fillId="0" borderId="0" xfId="0" applyFont="1" applyAlignment="1">
      <alignment horizontal="right"/>
    </xf>
    <xf numFmtId="0" fontId="3" fillId="0" borderId="0" xfId="0" applyFont="1" applyAlignment="1">
      <alignment horizontal="left" vertical="top" wrapText="1"/>
    </xf>
    <xf numFmtId="0" fontId="3" fillId="0" borderId="0" xfId="0" applyFont="1" applyAlignment="1">
      <alignment horizontal="left" vertical="top"/>
    </xf>
    <xf numFmtId="0" fontId="9" fillId="0" borderId="0" xfId="0" applyFont="1" applyAlignment="1">
      <alignment horizontal="center" vertical="center"/>
    </xf>
    <xf numFmtId="0" fontId="2" fillId="0" borderId="14" xfId="0" applyFont="1" applyBorder="1" applyAlignment="1">
      <alignment horizontal="center"/>
    </xf>
    <xf numFmtId="0" fontId="9" fillId="0" borderId="0" xfId="0" applyFont="1" applyAlignment="1">
      <alignment horizontal="left" vertical="top" wrapText="1"/>
    </xf>
    <xf numFmtId="0" fontId="9" fillId="0" borderId="0" xfId="0" applyFont="1" applyAlignment="1">
      <alignment horizontal="left" vertical="top"/>
    </xf>
    <xf numFmtId="0" fontId="2" fillId="0" borderId="0" xfId="0" applyFont="1" applyAlignment="1">
      <alignment horizontal="right"/>
    </xf>
    <xf numFmtId="0" fontId="3" fillId="0" borderId="0" xfId="0" applyFont="1" applyAlignment="1">
      <alignment horizontal="right"/>
    </xf>
    <xf numFmtId="0" fontId="3" fillId="0" borderId="14" xfId="0" applyFont="1" applyBorder="1" applyAlignment="1">
      <alignment horizontal="center"/>
    </xf>
    <xf numFmtId="0" fontId="3" fillId="0" borderId="0" xfId="0" applyFont="1" applyAlignment="1">
      <alignment horizontal="left" wrapText="1"/>
    </xf>
    <xf numFmtId="0" fontId="3" fillId="0" borderId="0" xfId="0" applyFont="1" applyAlignment="1">
      <alignment horizontal="left"/>
    </xf>
    <xf numFmtId="0" fontId="38" fillId="2" borderId="0" xfId="0" applyFont="1" applyFill="1" applyAlignment="1" quotePrefix="1">
      <alignment horizontal="justify" vertical="center"/>
    </xf>
    <xf numFmtId="0" fontId="3" fillId="2" borderId="0" xfId="0" applyFont="1" applyFill="1" applyAlignment="1" quotePrefix="1">
      <alignment horizontal="justify"/>
    </xf>
    <xf numFmtId="167" fontId="10" fillId="2" borderId="0" xfId="0" applyNumberFormat="1" applyFont="1" applyFill="1" applyAlignment="1">
      <alignment horizontal="justify" vertical="center" wrapText="1"/>
    </xf>
    <xf numFmtId="167" fontId="10" fillId="2" borderId="0" xfId="0" applyNumberFormat="1" applyFont="1" applyFill="1" applyAlignment="1" quotePrefix="1">
      <alignment horizontal="justify" vertical="center" wrapText="1"/>
    </xf>
    <xf numFmtId="0" fontId="10" fillId="2" borderId="0" xfId="0" applyNumberFormat="1" applyFont="1" applyFill="1" applyAlignment="1" quotePrefix="1">
      <alignment horizontal="justify" vertical="center" wrapText="1"/>
    </xf>
    <xf numFmtId="0" fontId="10" fillId="2" borderId="0" xfId="0" applyNumberFormat="1" applyFont="1" applyFill="1" applyAlignment="1">
      <alignment horizontal="justify" vertical="center" wrapText="1"/>
    </xf>
    <xf numFmtId="167" fontId="3" fillId="2" borderId="0" xfId="0" applyNumberFormat="1" applyFont="1" applyFill="1" applyAlignment="1" quotePrefix="1">
      <alignment horizontal="left" vertical="center" wrapText="1"/>
    </xf>
    <xf numFmtId="167" fontId="3" fillId="2" borderId="0" xfId="0" applyNumberFormat="1" applyFont="1" applyFill="1" applyAlignment="1">
      <alignment horizontal="left" vertical="center" wrapText="1"/>
    </xf>
    <xf numFmtId="0" fontId="41" fillId="2" borderId="0" xfId="0" applyNumberFormat="1" applyFont="1" applyFill="1" applyAlignment="1">
      <alignment horizontal="justify" vertical="center" wrapText="1"/>
    </xf>
    <xf numFmtId="0" fontId="30" fillId="2" borderId="0" xfId="0" applyFont="1" applyFill="1" applyAlignment="1" quotePrefix="1">
      <alignment horizontal="justify"/>
    </xf>
    <xf numFmtId="0" fontId="30" fillId="2" borderId="0" xfId="0" applyFont="1" applyFill="1" applyAlignment="1" quotePrefix="1">
      <alignment horizontal="justify" vertical="center"/>
    </xf>
    <xf numFmtId="0" fontId="30" fillId="2" borderId="0" xfId="0" applyFont="1" applyFill="1" applyAlignment="1">
      <alignment horizontal="justify" vertical="center"/>
    </xf>
    <xf numFmtId="0" fontId="17" fillId="2" borderId="0" xfId="0" applyFont="1" applyFill="1" applyAlignment="1" quotePrefix="1">
      <alignment horizontal="justify" vertical="center" wrapText="1"/>
    </xf>
    <xf numFmtId="0" fontId="17" fillId="2" borderId="0" xfId="0" applyFont="1" applyFill="1" applyAlignment="1">
      <alignment horizontal="justify" vertical="center" wrapText="1"/>
    </xf>
    <xf numFmtId="0" fontId="41" fillId="2" borderId="0" xfId="0" applyFont="1" applyFill="1" applyAlignment="1">
      <alignment horizontal="justify" vertical="center"/>
    </xf>
    <xf numFmtId="0" fontId="17" fillId="2" borderId="0" xfId="0" applyFont="1" applyFill="1" applyAlignment="1">
      <alignment horizontal="justify" vertical="center"/>
    </xf>
    <xf numFmtId="0" fontId="1" fillId="2" borderId="0" xfId="0" applyFont="1" applyFill="1" applyAlignment="1">
      <alignment horizontal="center"/>
    </xf>
    <xf numFmtId="0" fontId="2" fillId="2" borderId="0" xfId="0" applyFont="1" applyFill="1" applyAlignment="1">
      <alignment horizontal="left"/>
    </xf>
    <xf numFmtId="0" fontId="1" fillId="2" borderId="0" xfId="0" applyFont="1" applyFill="1" applyAlignment="1">
      <alignment horizontal="center" vertical="center"/>
    </xf>
  </cellXfs>
  <cellStyles count="8">
    <cellStyle name="Normal" xfId="0"/>
    <cellStyle name="Comma" xfId="15"/>
    <cellStyle name="Comma [0]" xfId="16"/>
    <cellStyle name="Currency" xfId="17"/>
    <cellStyle name="Currency [0]" xfId="18"/>
    <cellStyle name="Normal_Bao cao Q2.2008" xfId="19"/>
    <cellStyle name="Normal_HOP NHAT DONG HAI + THUY SAN (6 thang 2009)"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My%20Documents\Downloads\HOP%20NHAT%20TIMEXCO(6%20thang%202010)mail(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5%20-%20Cong%20ty%20Co%20phan%20Son%20A%20Dong%20-%202005\02%20-%20BAO%20CAO%20KIEM%20TOAN%202005%20-%20SON%20A%20DONG\Bao%20cao%20kiem%20toan%202005%20-%20Son%20A%20Do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User\My%20Documents\Downloads\HOP%20NHAT%20TIMEXCO(6%20thang%202010)ma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C&amp;KS"/>
      <sheetName val="Bia"/>
      <sheetName val="BC-BGD"/>
      <sheetName val="BCKT"/>
      <sheetName val="BCDKT"/>
      <sheetName val="Sheet2"/>
      <sheetName val="KQKDhn"/>
      <sheetName val="BCLCTT-TT"/>
      <sheetName val="TM1"/>
      <sheetName val="TM2"/>
      <sheetName val="TM3-r"/>
      <sheetName val="TM5-r"/>
      <sheetName val="TM7"/>
      <sheetName val="TM10"/>
      <sheetName val="TM11"/>
      <sheetName val="TM12"/>
    </sheetNames>
    <sheetDataSet>
      <sheetData sheetId="0">
        <row r="4">
          <cell r="B4" t="str">
            <v>CÔNG TY CỔ PHẦN THƯƠNG MẠI XNK THỦ ĐỨC</v>
          </cell>
        </row>
        <row r="5">
          <cell r="B5" t="str">
            <v>231 Võ Văn Ngân, Quận Thủ Đức, TP. HCM</v>
          </cell>
        </row>
        <row r="6">
          <cell r="B6" t="str">
            <v>Báo cáo tài chính hợp nhất</v>
          </cell>
        </row>
        <row r="7">
          <cell r="B7" t="str">
            <v>Cho 6 tháng đầu năm 2010 kết thúc ngày 30/06/2010</v>
          </cell>
        </row>
        <row r="9">
          <cell r="A9" t="str">
            <v> Tổng Giám đốc</v>
          </cell>
          <cell r="B9" t="str">
            <v>Ma Đức Tú</v>
          </cell>
        </row>
        <row r="10">
          <cell r="A10" t="str">
            <v>Kế toán trưởng</v>
          </cell>
          <cell r="B10" t="str">
            <v>Nguyễn Thanh Bình</v>
          </cell>
        </row>
        <row r="11">
          <cell r="A11" t="str">
            <v>Người lập biểu</v>
          </cell>
          <cell r="B11" t="str">
            <v>Viên Thiên Khanh</v>
          </cell>
        </row>
        <row r="16">
          <cell r="B16" t="str">
            <v>Lập, Ngày 29 tháng 07 năm 2010</v>
          </cell>
        </row>
      </sheetData>
      <sheetData sheetId="4">
        <row r="15">
          <cell r="G15">
            <v>18119813329</v>
          </cell>
          <cell r="I15">
            <v>16801715425</v>
          </cell>
          <cell r="P15">
            <v>0</v>
          </cell>
        </row>
        <row r="130">
          <cell r="G130">
            <v>22198802292</v>
          </cell>
          <cell r="I130">
            <v>35990648138.067505</v>
          </cell>
        </row>
      </sheetData>
      <sheetData sheetId="6">
        <row r="32">
          <cell r="E32">
            <v>11113646592</v>
          </cell>
        </row>
      </sheetData>
      <sheetData sheetId="14">
        <row r="28">
          <cell r="E28">
            <v>8000000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UFILE"/>
      <sheetName val="TTC&amp;KS"/>
      <sheetName val="Chi so TC"/>
      <sheetName val="PT1"/>
      <sheetName val="PT2"/>
      <sheetName val="BCDKT-CDC"/>
      <sheetName val="TKNB- CDC"/>
      <sheetName val="KQKD-CDC"/>
      <sheetName val="TrongYeu"/>
      <sheetName val="KHKT"/>
      <sheetName val="SX3Cap"/>
      <sheetName val="Sheet1"/>
      <sheetName val="BTDC"/>
      <sheetName val="Bia"/>
      <sheetName val="BC-BGD"/>
      <sheetName val="BCKT"/>
      <sheetName val="BCDKT"/>
      <sheetName val="TKNB"/>
      <sheetName val="KQKD"/>
      <sheetName val="BCLCTT-GT"/>
      <sheetName val="BCLCTT-TT"/>
      <sheetName val="TM1"/>
      <sheetName val="TM2"/>
      <sheetName val="TM3-c"/>
      <sheetName val="TM3-r"/>
      <sheetName val="TM4-c"/>
      <sheetName val="TM4-r"/>
      <sheetName val="TM5-c"/>
      <sheetName val="TM5-r"/>
      <sheetName val="TM6"/>
      <sheetName val="TM7"/>
      <sheetName val="TM8"/>
      <sheetName val="TM9"/>
      <sheetName val="TM10"/>
      <sheetName val="PP-LN "/>
      <sheetName val="BBKT-1"/>
      <sheetName val="BBKT-2"/>
      <sheetName val="BTHSS"/>
      <sheetName val="BCD"/>
      <sheetName val="BTHSS (2)"/>
      <sheetName val="C1"/>
      <sheetName val="G1"/>
      <sheetName val="H1"/>
      <sheetName val="I1"/>
      <sheetName val="I2"/>
      <sheetName val="L1"/>
      <sheetName val="L1.2"/>
      <sheetName val="N2.11"/>
      <sheetName val="N2.12"/>
      <sheetName val="N2.13"/>
      <sheetName val="O1"/>
      <sheetName val="O2.2"/>
      <sheetName val="P1"/>
      <sheetName val="P2"/>
      <sheetName val="Q1"/>
      <sheetName val="S1.2"/>
      <sheetName val="Z2"/>
      <sheetName val="TTC&amp;KS-TA"/>
      <sheetName val="Bia-TA"/>
      <sheetName val="BC-BGD-TA"/>
      <sheetName val="BCKT-TA"/>
      <sheetName val="BCDKT-TA"/>
      <sheetName val="TKNB-TA"/>
      <sheetName val="KQKD-TA"/>
      <sheetName val="BCLCTT-GT-TA"/>
      <sheetName val="BCLCTT-TT-TA"/>
      <sheetName val="TM1-TA"/>
      <sheetName val="TM2-TA"/>
      <sheetName val="TM3-c-TA"/>
      <sheetName val="TM3-r-TA"/>
      <sheetName val="TM4-c (2)"/>
      <sheetName val="TM4-r-TA"/>
      <sheetName val="TM5-c (2)"/>
      <sheetName val="TM5-r-TA"/>
      <sheetName val="TM6-TA"/>
      <sheetName val="TM7-TA"/>
      <sheetName val="TM8-TA"/>
      <sheetName val="TM9-TA"/>
      <sheetName val="TM10-TA"/>
    </sheetNames>
    <sheetDataSet>
      <sheetData sheetId="16">
        <row r="7">
          <cell r="I7" t="str">
            <v>Đơn vị tính: VND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TC&amp;KS"/>
      <sheetName val="Bia"/>
      <sheetName val="BC-BGD"/>
      <sheetName val="BCKT"/>
      <sheetName val="BCDKT"/>
      <sheetName val="Sheet2"/>
      <sheetName val="KQKDhn"/>
      <sheetName val="BCLCTT-TT"/>
      <sheetName val="TM1"/>
      <sheetName val="TM2"/>
      <sheetName val="TM3-r"/>
      <sheetName val="TM5-r"/>
      <sheetName val="TM7"/>
      <sheetName val="TM10"/>
      <sheetName val="TM11"/>
      <sheetName val="TM12"/>
    </sheetNames>
    <sheetDataSet>
      <sheetData sheetId="0">
        <row r="4">
          <cell r="B4" t="str">
            <v>CÔNG TY CỔ PHẦN THƯƠNG MẠI XNK THỦ ĐỨC</v>
          </cell>
        </row>
        <row r="5">
          <cell r="B5" t="str">
            <v>231 Võ Văn Ngân, Quận Thủ Đức, TP. HCM</v>
          </cell>
        </row>
        <row r="6">
          <cell r="B6" t="str">
            <v>Báo cáo tài chính hợp nhất</v>
          </cell>
        </row>
        <row r="7">
          <cell r="B7" t="str">
            <v>Cho 6 tháng đầu năm 2010 kết thúc ngày 30/06/2010</v>
          </cell>
        </row>
        <row r="9">
          <cell r="B9" t="str">
            <v>Ma Đức Tú</v>
          </cell>
        </row>
        <row r="10">
          <cell r="A10" t="str">
            <v>Kế toán trưởng</v>
          </cell>
          <cell r="B10" t="str">
            <v>Nguyễn Thanh Bình</v>
          </cell>
        </row>
        <row r="11">
          <cell r="B11" t="str">
            <v>Viên Thiên Khanh</v>
          </cell>
        </row>
      </sheetData>
      <sheetData sheetId="6">
        <row r="11">
          <cell r="E11">
            <v>779432652217</v>
          </cell>
        </row>
        <row r="13">
          <cell r="E13">
            <v>779432652217</v>
          </cell>
        </row>
        <row r="14">
          <cell r="E14">
            <v>745991324065</v>
          </cell>
        </row>
        <row r="16">
          <cell r="E16">
            <v>2886282718</v>
          </cell>
        </row>
        <row r="17">
          <cell r="E17">
            <v>4712338560</v>
          </cell>
        </row>
        <row r="22">
          <cell r="E22">
            <v>1760966338</v>
          </cell>
        </row>
        <row r="23">
          <cell r="E23">
            <v>774148687</v>
          </cell>
        </row>
        <row r="28">
          <cell r="E28">
            <v>3466249508</v>
          </cell>
        </row>
      </sheetData>
      <sheetData sheetId="7">
        <row r="52">
          <cell r="G52" t="e">
            <v>#REF!</v>
          </cell>
        </row>
        <row r="54">
          <cell r="F54" t="e">
            <v>#REF!</v>
          </cell>
        </row>
      </sheetData>
      <sheetData sheetId="8">
        <row r="4">
          <cell r="A4" t="str">
            <v>BẢN THUYẾT MINH BÁO CÁO TÀI CHÍNH HỢP NHẤT</v>
          </cell>
        </row>
        <row r="5">
          <cell r="A5" t="str">
            <v>6 tháng đầu năm 2010</v>
          </cell>
        </row>
      </sheetData>
      <sheetData sheetId="10">
        <row r="25">
          <cell r="L25">
            <v>1571698939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19"/>
  <sheetViews>
    <sheetView tabSelected="1" workbookViewId="0" topLeftCell="A1">
      <selection activeCell="C22" sqref="C22"/>
    </sheetView>
  </sheetViews>
  <sheetFormatPr defaultColWidth="9.140625" defaultRowHeight="12.75"/>
  <cols>
    <col min="1" max="1" width="14.421875" style="3" customWidth="1"/>
    <col min="2" max="16384" width="9.140625" style="3" customWidth="1"/>
  </cols>
  <sheetData>
    <row r="2" spans="1:6" ht="12.75">
      <c r="A2" s="1" t="s">
        <v>938</v>
      </c>
      <c r="B2" s="2"/>
      <c r="C2" s="2"/>
      <c r="D2" s="2"/>
      <c r="E2" s="2"/>
      <c r="F2" s="2"/>
    </row>
    <row r="3" spans="1:2" ht="12.75">
      <c r="A3" s="3" t="s">
        <v>939</v>
      </c>
      <c r="B3" s="3" t="s">
        <v>940</v>
      </c>
    </row>
    <row r="4" spans="1:2" ht="12.75">
      <c r="A4" s="3" t="s">
        <v>941</v>
      </c>
      <c r="B4" s="3" t="s">
        <v>942</v>
      </c>
    </row>
    <row r="5" spans="1:2" ht="12.75">
      <c r="A5" s="3" t="s">
        <v>943</v>
      </c>
      <c r="B5" s="3" t="s">
        <v>944</v>
      </c>
    </row>
    <row r="6" spans="1:2" ht="12.75">
      <c r="A6" s="3" t="s">
        <v>945</v>
      </c>
      <c r="B6" s="3" t="s">
        <v>946</v>
      </c>
    </row>
    <row r="7" spans="1:2" ht="12.75">
      <c r="A7" s="3" t="s">
        <v>947</v>
      </c>
      <c r="B7" s="3" t="s">
        <v>948</v>
      </c>
    </row>
    <row r="8" ht="12.75">
      <c r="A8" s="3" t="s">
        <v>949</v>
      </c>
    </row>
    <row r="9" spans="1:2" ht="12.75">
      <c r="A9" s="3" t="s">
        <v>950</v>
      </c>
      <c r="B9" s="3" t="s">
        <v>951</v>
      </c>
    </row>
    <row r="10" spans="1:2" ht="12.75">
      <c r="A10" s="3" t="s">
        <v>952</v>
      </c>
      <c r="B10" s="3" t="s">
        <v>953</v>
      </c>
    </row>
    <row r="11" spans="1:2" ht="12.75">
      <c r="A11" s="3" t="s">
        <v>954</v>
      </c>
      <c r="B11" s="3" t="s">
        <v>955</v>
      </c>
    </row>
    <row r="12" ht="12.75">
      <c r="A12" s="3" t="s">
        <v>956</v>
      </c>
    </row>
    <row r="13" ht="12.75">
      <c r="A13" s="3" t="s">
        <v>957</v>
      </c>
    </row>
    <row r="14" ht="12.75">
      <c r="A14" s="3" t="s">
        <v>958</v>
      </c>
    </row>
    <row r="15" ht="12.75">
      <c r="A15" s="3" t="s">
        <v>959</v>
      </c>
    </row>
    <row r="16" spans="1:2" ht="12.75">
      <c r="A16" s="3" t="s">
        <v>960</v>
      </c>
      <c r="B16" s="3" t="s">
        <v>961</v>
      </c>
    </row>
    <row r="19" spans="1:6" ht="12.75">
      <c r="A19" s="1" t="s">
        <v>962</v>
      </c>
      <c r="B19" s="2"/>
      <c r="C19" s="2"/>
      <c r="D19" s="2"/>
      <c r="E19" s="2"/>
      <c r="F19" s="2"/>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M225"/>
  <sheetViews>
    <sheetView workbookViewId="0" topLeftCell="A219">
      <selection activeCell="I181" sqref="I181"/>
    </sheetView>
  </sheetViews>
  <sheetFormatPr defaultColWidth="9.140625" defaultRowHeight="12.75"/>
  <cols>
    <col min="1" max="1" width="2.28125" style="177" customWidth="1"/>
    <col min="2" max="2" width="45.8515625" style="177" customWidth="1"/>
    <col min="3" max="3" width="7.57421875" style="177" customWidth="1"/>
    <col min="4" max="4" width="17.8515625" style="177" customWidth="1"/>
    <col min="5" max="5" width="0.85546875" style="177" customWidth="1"/>
    <col min="6" max="6" width="7.140625" style="177" customWidth="1"/>
    <col min="7" max="7" width="17.28125" style="177" customWidth="1"/>
    <col min="8" max="8" width="0.9921875" style="29" customWidth="1"/>
    <col min="9" max="9" width="18.140625" style="29" customWidth="1"/>
    <col min="10" max="10" width="1.1484375" style="177" customWidth="1"/>
    <col min="11" max="11" width="12.8515625" style="177" bestFit="1" customWidth="1"/>
    <col min="12" max="13" width="9.28125" style="177" bestFit="1" customWidth="1"/>
    <col min="14" max="16384" width="9.140625" style="177" customWidth="1"/>
  </cols>
  <sheetData>
    <row r="1" spans="1:11" s="3" customFormat="1" ht="12.75">
      <c r="A1" s="176" t="s">
        <v>942</v>
      </c>
      <c r="D1" s="440" t="s">
        <v>946</v>
      </c>
      <c r="E1" s="440"/>
      <c r="F1" s="440"/>
      <c r="G1" s="440"/>
      <c r="H1" s="230"/>
      <c r="I1" s="230"/>
      <c r="J1" s="231"/>
      <c r="K1" s="231"/>
    </row>
    <row r="2" spans="1:11" s="3" customFormat="1" ht="12.75">
      <c r="A2" s="2" t="s">
        <v>944</v>
      </c>
      <c r="B2" s="2"/>
      <c r="C2" s="2"/>
      <c r="D2" s="439" t="s">
        <v>948</v>
      </c>
      <c r="E2" s="439"/>
      <c r="F2" s="439"/>
      <c r="G2" s="439"/>
      <c r="H2" s="232"/>
      <c r="I2" s="232"/>
      <c r="J2" s="233"/>
      <c r="K2" s="233"/>
    </row>
    <row r="4" spans="1:7" ht="21" customHeight="1">
      <c r="A4" s="443" t="s">
        <v>469</v>
      </c>
      <c r="B4" s="443"/>
      <c r="C4" s="443"/>
      <c r="D4" s="443"/>
      <c r="E4" s="443"/>
      <c r="F4" s="443"/>
      <c r="G4" s="443"/>
    </row>
    <row r="5" spans="1:7" ht="15">
      <c r="A5" s="430" t="s">
        <v>406</v>
      </c>
      <c r="B5" s="430"/>
      <c r="C5" s="430"/>
      <c r="D5" s="430"/>
      <c r="E5" s="430"/>
      <c r="F5" s="430"/>
      <c r="G5" s="430"/>
    </row>
    <row r="8" spans="1:8" ht="36.75" customHeight="1">
      <c r="A8" s="237" t="s">
        <v>892</v>
      </c>
      <c r="B8" s="445" t="s">
        <v>766</v>
      </c>
      <c r="C8" s="446"/>
      <c r="D8" s="446"/>
      <c r="E8" s="446"/>
      <c r="F8" s="446"/>
      <c r="G8" s="446"/>
      <c r="H8" s="446"/>
    </row>
    <row r="9" spans="7:9" s="238" customFormat="1" ht="15">
      <c r="G9" s="239" t="s">
        <v>51</v>
      </c>
      <c r="H9" s="128"/>
      <c r="I9" s="128"/>
    </row>
    <row r="10" spans="1:9" s="238" customFormat="1" ht="15">
      <c r="A10" s="240" t="s">
        <v>767</v>
      </c>
      <c r="B10" s="240" t="s">
        <v>768</v>
      </c>
      <c r="C10" s="240"/>
      <c r="H10" s="128"/>
      <c r="I10" s="128"/>
    </row>
    <row r="11" spans="8:9" s="238" customFormat="1" ht="15">
      <c r="H11" s="128"/>
      <c r="I11" s="128"/>
    </row>
    <row r="12" spans="4:9" s="238" customFormat="1" ht="29.25">
      <c r="D12" s="241" t="s">
        <v>769</v>
      </c>
      <c r="E12" s="240"/>
      <c r="F12" s="240"/>
      <c r="G12" s="241" t="s">
        <v>770</v>
      </c>
      <c r="H12" s="128"/>
      <c r="I12" s="128"/>
    </row>
    <row r="13" spans="2:13" ht="15">
      <c r="B13" s="200" t="s">
        <v>771</v>
      </c>
      <c r="D13" s="242">
        <v>886524402</v>
      </c>
      <c r="E13" s="200"/>
      <c r="F13" s="200"/>
      <c r="G13" s="242">
        <v>1670548330</v>
      </c>
      <c r="J13" s="252"/>
      <c r="K13" s="252"/>
      <c r="L13" s="252"/>
      <c r="M13" s="252"/>
    </row>
    <row r="14" spans="2:13" ht="15">
      <c r="B14" s="200" t="s">
        <v>772</v>
      </c>
      <c r="D14" s="242">
        <v>17233288927</v>
      </c>
      <c r="E14" s="200"/>
      <c r="F14" s="200"/>
      <c r="G14" s="242">
        <v>15131167095</v>
      </c>
      <c r="J14" s="252"/>
      <c r="K14" s="252"/>
      <c r="L14" s="252"/>
      <c r="M14" s="252"/>
    </row>
    <row r="15" spans="2:13" ht="15">
      <c r="B15" s="200" t="s">
        <v>893</v>
      </c>
      <c r="D15" s="242">
        <v>17223630895</v>
      </c>
      <c r="E15" s="200"/>
      <c r="F15" s="200"/>
      <c r="G15" s="242">
        <v>15121363472</v>
      </c>
      <c r="J15" s="252"/>
      <c r="K15" s="252"/>
      <c r="L15" s="252"/>
      <c r="M15" s="252"/>
    </row>
    <row r="16" spans="2:13" ht="15">
      <c r="B16" s="200" t="s">
        <v>894</v>
      </c>
      <c r="D16" s="242">
        <v>9658032</v>
      </c>
      <c r="E16" s="200"/>
      <c r="F16" s="200"/>
      <c r="G16" s="242">
        <v>9803623</v>
      </c>
      <c r="H16" s="29" t="s">
        <v>773</v>
      </c>
      <c r="J16" s="252" t="s">
        <v>774</v>
      </c>
      <c r="K16" s="252" t="s">
        <v>775</v>
      </c>
      <c r="L16" s="252" t="s">
        <v>776</v>
      </c>
      <c r="M16" s="252"/>
    </row>
    <row r="17" spans="10:13" ht="15">
      <c r="J17" s="252" t="e">
        <v>#DIV/0!</v>
      </c>
      <c r="K17" s="252">
        <v>16114</v>
      </c>
      <c r="L17" s="252">
        <v>0</v>
      </c>
      <c r="M17" s="252">
        <v>0</v>
      </c>
    </row>
    <row r="18" spans="10:13" ht="15">
      <c r="J18" s="252" t="e">
        <v>#DIV/0!</v>
      </c>
      <c r="K18" s="252">
        <v>16114</v>
      </c>
      <c r="L18" s="252">
        <v>0</v>
      </c>
      <c r="M18" s="252">
        <v>0</v>
      </c>
    </row>
    <row r="19" spans="10:13" ht="15">
      <c r="J19" s="252" t="e">
        <v>#DIV/0!</v>
      </c>
      <c r="K19" s="252">
        <v>16114</v>
      </c>
      <c r="L19" s="252">
        <v>0</v>
      </c>
      <c r="M19" s="252">
        <v>0</v>
      </c>
    </row>
    <row r="20" spans="10:13" ht="15">
      <c r="J20" s="252" t="e">
        <v>#DIV/0!</v>
      </c>
      <c r="K20" s="252"/>
      <c r="L20" s="252"/>
      <c r="M20" s="252"/>
    </row>
    <row r="21" spans="10:13" ht="15">
      <c r="J21" s="252"/>
      <c r="K21" s="252" t="s">
        <v>777</v>
      </c>
      <c r="L21" s="252">
        <v>0</v>
      </c>
      <c r="M21" s="252">
        <v>0</v>
      </c>
    </row>
    <row r="22" spans="2:13" ht="15">
      <c r="B22" s="243" t="s">
        <v>778</v>
      </c>
      <c r="J22" s="252"/>
      <c r="K22" s="252"/>
      <c r="L22" s="252"/>
      <c r="M22" s="252"/>
    </row>
    <row r="23" spans="10:13" ht="15">
      <c r="J23" s="252"/>
      <c r="K23" s="252"/>
      <c r="L23" s="252"/>
      <c r="M23" s="252"/>
    </row>
    <row r="24" spans="2:13" ht="15">
      <c r="B24" s="177" t="s">
        <v>779</v>
      </c>
      <c r="J24" s="252"/>
      <c r="K24" s="252"/>
      <c r="L24" s="252"/>
      <c r="M24" s="252"/>
    </row>
    <row r="25" spans="2:13" ht="25.5" customHeight="1">
      <c r="B25" s="441" t="s">
        <v>895</v>
      </c>
      <c r="C25" s="442"/>
      <c r="D25" s="442"/>
      <c r="E25" s="442"/>
      <c r="F25" s="442"/>
      <c r="G25" s="442"/>
      <c r="J25" s="252"/>
      <c r="K25" s="252"/>
      <c r="L25" s="252"/>
      <c r="M25" s="252"/>
    </row>
    <row r="26" spans="10:13" ht="15">
      <c r="J26" s="252"/>
      <c r="K26" s="252"/>
      <c r="L26" s="252"/>
      <c r="M26" s="252"/>
    </row>
    <row r="27" spans="10:13" ht="15" hidden="1">
      <c r="J27" s="252"/>
      <c r="K27" s="252"/>
      <c r="L27" s="252"/>
      <c r="M27" s="252"/>
    </row>
    <row r="28" spans="2:13" ht="15" hidden="1">
      <c r="B28" s="177" t="s">
        <v>780</v>
      </c>
      <c r="J28" s="252"/>
      <c r="K28" s="252"/>
      <c r="L28" s="252"/>
      <c r="M28" s="252"/>
    </row>
    <row r="29" spans="2:13" ht="15" hidden="1">
      <c r="B29" s="177" t="s">
        <v>781</v>
      </c>
      <c r="J29" s="252"/>
      <c r="K29" s="252"/>
      <c r="L29" s="252"/>
      <c r="M29" s="252"/>
    </row>
    <row r="30" spans="10:13" ht="15">
      <c r="J30" s="252"/>
      <c r="K30" s="252"/>
      <c r="L30" s="252"/>
      <c r="M30" s="252"/>
    </row>
    <row r="31" spans="2:13" ht="15.75" thickBot="1">
      <c r="B31" s="200" t="s">
        <v>782</v>
      </c>
      <c r="D31" s="244">
        <v>18119813329</v>
      </c>
      <c r="G31" s="244">
        <v>16801715425</v>
      </c>
      <c r="H31" s="29">
        <v>18119813329</v>
      </c>
      <c r="I31" s="29">
        <v>18119813329</v>
      </c>
      <c r="J31" s="252">
        <v>16801715425</v>
      </c>
      <c r="K31" s="252"/>
      <c r="L31" s="252"/>
      <c r="M31" s="252"/>
    </row>
    <row r="32" spans="8:13" ht="15.75" thickTop="1">
      <c r="H32" s="29">
        <v>0</v>
      </c>
      <c r="J32" s="252">
        <v>0</v>
      </c>
      <c r="K32" s="252"/>
      <c r="L32" s="252"/>
      <c r="M32" s="252"/>
    </row>
    <row r="33" spans="1:3" ht="15">
      <c r="A33" s="200" t="s">
        <v>783</v>
      </c>
      <c r="B33" s="200" t="s">
        <v>784</v>
      </c>
      <c r="C33" s="200"/>
    </row>
    <row r="34" spans="4:7" ht="30">
      <c r="D34" s="245" t="s">
        <v>769</v>
      </c>
      <c r="G34" s="245" t="s">
        <v>770</v>
      </c>
    </row>
    <row r="35" spans="2:7" ht="15">
      <c r="B35" s="200" t="s">
        <v>785</v>
      </c>
      <c r="D35" s="246">
        <v>13787852988</v>
      </c>
      <c r="G35" s="246">
        <v>9464371139</v>
      </c>
    </row>
    <row r="36" spans="2:7" ht="15">
      <c r="B36" s="177" t="s">
        <v>786</v>
      </c>
      <c r="D36" s="246"/>
      <c r="G36" s="246"/>
    </row>
    <row r="37" spans="2:7" ht="15">
      <c r="B37" s="177" t="s">
        <v>787</v>
      </c>
      <c r="D37" s="246">
        <v>0</v>
      </c>
      <c r="G37" s="246">
        <v>0</v>
      </c>
    </row>
    <row r="38" spans="2:7" ht="15">
      <c r="B38" s="177" t="s">
        <v>788</v>
      </c>
      <c r="D38" s="246">
        <v>13787852988</v>
      </c>
      <c r="G38" s="246">
        <v>9464371139</v>
      </c>
    </row>
    <row r="39" ht="15" hidden="1">
      <c r="B39" s="177" t="s">
        <v>789</v>
      </c>
    </row>
    <row r="40" ht="15" hidden="1"/>
    <row r="41" ht="15" hidden="1"/>
    <row r="42" ht="15" hidden="1"/>
    <row r="43" ht="15" hidden="1"/>
    <row r="44" ht="15" hidden="1"/>
    <row r="45" ht="15" hidden="1">
      <c r="B45" s="177" t="s">
        <v>790</v>
      </c>
    </row>
    <row r="46" spans="2:7" ht="15">
      <c r="B46" s="177" t="s">
        <v>791</v>
      </c>
      <c r="D46" s="246"/>
      <c r="E46" s="246"/>
      <c r="F46" s="246"/>
      <c r="G46" s="246">
        <v>0</v>
      </c>
    </row>
    <row r="47" spans="4:7" ht="15" hidden="1">
      <c r="D47" s="246"/>
      <c r="E47" s="246"/>
      <c r="F47" s="246"/>
      <c r="G47" s="246"/>
    </row>
    <row r="48" spans="4:7" ht="15" hidden="1">
      <c r="D48" s="246"/>
      <c r="E48" s="246"/>
      <c r="F48" s="246"/>
      <c r="G48" s="246"/>
    </row>
    <row r="49" spans="2:7" ht="15">
      <c r="B49" s="177" t="s">
        <v>792</v>
      </c>
      <c r="D49" s="246">
        <v>0</v>
      </c>
      <c r="E49" s="246"/>
      <c r="F49" s="246"/>
      <c r="G49" s="246">
        <v>0</v>
      </c>
    </row>
    <row r="50" spans="2:7" ht="15" hidden="1">
      <c r="B50" s="177" t="s">
        <v>789</v>
      </c>
      <c r="D50" s="246"/>
      <c r="E50" s="246"/>
      <c r="F50" s="246"/>
      <c r="G50" s="246"/>
    </row>
    <row r="51" spans="4:7" ht="15" hidden="1">
      <c r="D51" s="246"/>
      <c r="E51" s="246"/>
      <c r="F51" s="246"/>
      <c r="G51" s="246"/>
    </row>
    <row r="52" spans="4:7" ht="15" hidden="1">
      <c r="D52" s="246"/>
      <c r="E52" s="246"/>
      <c r="F52" s="246"/>
      <c r="G52" s="246"/>
    </row>
    <row r="53" spans="4:7" ht="15" hidden="1">
      <c r="D53" s="246"/>
      <c r="E53" s="246"/>
      <c r="F53" s="246"/>
      <c r="G53" s="246"/>
    </row>
    <row r="54" spans="4:7" ht="15" hidden="1">
      <c r="D54" s="246"/>
      <c r="E54" s="246"/>
      <c r="F54" s="246"/>
      <c r="G54" s="246"/>
    </row>
    <row r="55" spans="2:7" ht="15">
      <c r="B55" s="177" t="s">
        <v>793</v>
      </c>
      <c r="D55" s="246">
        <v>-3232484544</v>
      </c>
      <c r="E55" s="246"/>
      <c r="F55" s="246"/>
      <c r="G55" s="246">
        <v>-3232484544</v>
      </c>
    </row>
    <row r="56" ht="15" hidden="1">
      <c r="B56" s="177" t="s">
        <v>794</v>
      </c>
    </row>
    <row r="58" spans="2:11" ht="15.75" thickBot="1">
      <c r="B58" s="200" t="s">
        <v>782</v>
      </c>
      <c r="D58" s="247">
        <v>10555368444</v>
      </c>
      <c r="E58" s="246"/>
      <c r="F58" s="246"/>
      <c r="G58" s="247">
        <v>6231886595</v>
      </c>
      <c r="H58" s="29">
        <v>13787852988</v>
      </c>
      <c r="I58" s="29">
        <v>10555368444</v>
      </c>
      <c r="J58" s="29">
        <v>6231886595</v>
      </c>
      <c r="K58" s="29">
        <v>23179941514</v>
      </c>
    </row>
    <row r="59" spans="9:11" ht="15.75" thickTop="1">
      <c r="I59" s="29">
        <v>0</v>
      </c>
      <c r="J59" s="29"/>
      <c r="K59" s="29">
        <v>-16948054919</v>
      </c>
    </row>
    <row r="60" s="29" customFormat="1" ht="15">
      <c r="B60" s="29" t="s">
        <v>795</v>
      </c>
    </row>
    <row r="61" s="29" customFormat="1" ht="15">
      <c r="B61" s="29" t="s">
        <v>796</v>
      </c>
    </row>
    <row r="62" spans="2:4" s="29" customFormat="1" ht="15">
      <c r="B62" s="29" t="s">
        <v>797</v>
      </c>
      <c r="D62" s="29" t="s">
        <v>798</v>
      </c>
    </row>
    <row r="63" spans="2:4" s="29" customFormat="1" ht="15">
      <c r="B63" s="29" t="s">
        <v>799</v>
      </c>
      <c r="D63" s="29" t="s">
        <v>800</v>
      </c>
    </row>
    <row r="64" spans="2:4" s="29" customFormat="1" ht="15">
      <c r="B64" s="29" t="s">
        <v>801</v>
      </c>
      <c r="D64" s="29" t="s">
        <v>802</v>
      </c>
    </row>
    <row r="66" ht="15" hidden="1"/>
    <row r="67" ht="15" hidden="1"/>
    <row r="68" ht="15" hidden="1"/>
    <row r="69" ht="15" hidden="1"/>
    <row r="70" ht="15" hidden="1"/>
    <row r="71" ht="15" hidden="1"/>
    <row r="72" ht="15" hidden="1"/>
    <row r="74" ht="15">
      <c r="B74" s="177" t="s">
        <v>803</v>
      </c>
    </row>
    <row r="76" spans="3:9" s="3" customFormat="1" ht="12.75">
      <c r="C76" s="444" t="s">
        <v>56</v>
      </c>
      <c r="D76" s="444"/>
      <c r="F76" s="444" t="s">
        <v>57</v>
      </c>
      <c r="G76" s="444"/>
      <c r="H76" s="234"/>
      <c r="I76" s="234"/>
    </row>
    <row r="77" spans="3:9" s="3" customFormat="1" ht="12.75">
      <c r="C77" s="248" t="s">
        <v>804</v>
      </c>
      <c r="D77" s="248" t="s">
        <v>805</v>
      </c>
      <c r="F77" s="248" t="s">
        <v>804</v>
      </c>
      <c r="G77" s="248" t="s">
        <v>805</v>
      </c>
      <c r="H77" s="234"/>
      <c r="I77" s="249" t="s">
        <v>806</v>
      </c>
    </row>
    <row r="78" spans="2:9" s="3" customFormat="1" ht="34.5" customHeight="1">
      <c r="B78" s="3" t="s">
        <v>807</v>
      </c>
      <c r="C78" s="235">
        <v>67185</v>
      </c>
      <c r="D78" s="235">
        <v>480560000</v>
      </c>
      <c r="F78" s="235"/>
      <c r="G78" s="235"/>
      <c r="H78" s="234"/>
      <c r="I78" s="251" t="s">
        <v>896</v>
      </c>
    </row>
    <row r="79" spans="2:9" s="3" customFormat="1" ht="12.75">
      <c r="B79" s="3" t="s">
        <v>808</v>
      </c>
      <c r="C79" s="235">
        <v>6540</v>
      </c>
      <c r="D79" s="235">
        <v>251109770</v>
      </c>
      <c r="F79" s="235">
        <v>6540</v>
      </c>
      <c r="G79" s="235">
        <v>251109770</v>
      </c>
      <c r="H79" s="234"/>
      <c r="I79" s="250"/>
    </row>
    <row r="80" spans="2:9" s="3" customFormat="1" ht="12.75">
      <c r="B80" s="3" t="s">
        <v>809</v>
      </c>
      <c r="C80" s="235">
        <v>10000</v>
      </c>
      <c r="D80" s="235">
        <v>230880000</v>
      </c>
      <c r="F80" s="235">
        <v>10000</v>
      </c>
      <c r="G80" s="235">
        <v>201000000</v>
      </c>
      <c r="H80" s="234"/>
      <c r="I80" s="250" t="s">
        <v>810</v>
      </c>
    </row>
    <row r="81" spans="2:9" s="3" customFormat="1" ht="12.75">
      <c r="B81" s="3" t="s">
        <v>811</v>
      </c>
      <c r="C81" s="235">
        <v>1500</v>
      </c>
      <c r="D81" s="235">
        <v>232036700</v>
      </c>
      <c r="F81" s="235">
        <v>1500</v>
      </c>
      <c r="G81" s="235">
        <v>232036700</v>
      </c>
      <c r="H81" s="234"/>
      <c r="I81" s="250"/>
    </row>
    <row r="82" spans="2:9" s="3" customFormat="1" ht="12.75">
      <c r="B82" s="3" t="s">
        <v>812</v>
      </c>
      <c r="C82" s="235">
        <v>8620</v>
      </c>
      <c r="D82" s="235">
        <v>529781560</v>
      </c>
      <c r="F82" s="235">
        <v>9000</v>
      </c>
      <c r="G82" s="235">
        <v>553136200</v>
      </c>
      <c r="H82" s="234"/>
      <c r="I82" s="250" t="s">
        <v>813</v>
      </c>
    </row>
    <row r="83" spans="2:9" s="3" customFormat="1" ht="12.75">
      <c r="B83" s="3" t="s">
        <v>814</v>
      </c>
      <c r="C83" s="235">
        <v>50000</v>
      </c>
      <c r="D83" s="235">
        <v>1375000000</v>
      </c>
      <c r="F83" s="235">
        <v>50000</v>
      </c>
      <c r="G83" s="235">
        <v>1375000000</v>
      </c>
      <c r="H83" s="234"/>
      <c r="I83" s="250"/>
    </row>
    <row r="84" spans="2:9" s="3" customFormat="1" ht="12.75">
      <c r="B84" s="3" t="s">
        <v>815</v>
      </c>
      <c r="C84" s="235">
        <v>5200</v>
      </c>
      <c r="D84" s="235">
        <v>489808240</v>
      </c>
      <c r="F84" s="235">
        <v>5200</v>
      </c>
      <c r="G84" s="235">
        <v>489808240</v>
      </c>
      <c r="H84" s="234"/>
      <c r="I84" s="250"/>
    </row>
    <row r="85" spans="2:9" s="3" customFormat="1" ht="12.75">
      <c r="B85" s="3" t="s">
        <v>816</v>
      </c>
      <c r="C85" s="235">
        <v>3600</v>
      </c>
      <c r="D85" s="235">
        <v>445489329</v>
      </c>
      <c r="F85" s="235">
        <v>3600</v>
      </c>
      <c r="G85" s="235">
        <v>445489329</v>
      </c>
      <c r="H85" s="234"/>
      <c r="I85" s="250"/>
    </row>
    <row r="86" spans="2:9" s="3" customFormat="1" ht="12.75">
      <c r="B86" s="3" t="s">
        <v>817</v>
      </c>
      <c r="C86" s="235">
        <v>52000</v>
      </c>
      <c r="D86" s="235">
        <v>1419241067</v>
      </c>
      <c r="F86" s="235">
        <v>72006</v>
      </c>
      <c r="G86" s="235">
        <v>1965266825</v>
      </c>
      <c r="H86" s="234"/>
      <c r="I86" s="250" t="s">
        <v>813</v>
      </c>
    </row>
    <row r="87" spans="2:9" s="3" customFormat="1" ht="12.75">
      <c r="B87" s="3" t="s">
        <v>818</v>
      </c>
      <c r="C87" s="235">
        <v>4500</v>
      </c>
      <c r="D87" s="235">
        <v>398865000</v>
      </c>
      <c r="F87" s="235">
        <v>2250</v>
      </c>
      <c r="G87" s="235">
        <v>398865000</v>
      </c>
      <c r="H87" s="234"/>
      <c r="I87" s="250" t="s">
        <v>819</v>
      </c>
    </row>
    <row r="88" spans="2:9" s="3" customFormat="1" ht="12.75">
      <c r="B88" s="3" t="s">
        <v>820</v>
      </c>
      <c r="C88" s="235">
        <v>33500</v>
      </c>
      <c r="D88" s="235">
        <v>1261532564.6</v>
      </c>
      <c r="F88" s="235">
        <v>33500</v>
      </c>
      <c r="G88" s="235">
        <v>1261532565</v>
      </c>
      <c r="H88" s="234"/>
      <c r="I88" s="250"/>
    </row>
    <row r="89" spans="2:9" s="3" customFormat="1" ht="12.75">
      <c r="B89" s="3" t="s">
        <v>821</v>
      </c>
      <c r="C89" s="235">
        <v>4480</v>
      </c>
      <c r="D89" s="235">
        <v>217316800</v>
      </c>
      <c r="F89" s="235">
        <v>4480</v>
      </c>
      <c r="G89" s="235">
        <v>217316800</v>
      </c>
      <c r="H89" s="234"/>
      <c r="I89" s="250"/>
    </row>
    <row r="90" spans="2:9" s="3" customFormat="1" ht="12.75">
      <c r="B90" s="3" t="s">
        <v>822</v>
      </c>
      <c r="C90" s="235">
        <v>7000</v>
      </c>
      <c r="D90" s="235">
        <v>370256724</v>
      </c>
      <c r="F90" s="235">
        <v>6005</v>
      </c>
      <c r="G90" s="235">
        <v>543583350</v>
      </c>
      <c r="H90" s="234"/>
      <c r="I90" s="250" t="s">
        <v>823</v>
      </c>
    </row>
    <row r="91" spans="2:9" s="3" customFormat="1" ht="12.75">
      <c r="B91" s="3" t="s">
        <v>824</v>
      </c>
      <c r="C91" s="235">
        <v>4000</v>
      </c>
      <c r="D91" s="235">
        <v>159543860</v>
      </c>
      <c r="F91" s="235">
        <v>4000</v>
      </c>
      <c r="G91" s="235">
        <v>159543860</v>
      </c>
      <c r="H91" s="234"/>
      <c r="I91" s="250"/>
    </row>
    <row r="92" spans="2:9" s="3" customFormat="1" ht="12.75">
      <c r="B92" s="3" t="s">
        <v>825</v>
      </c>
      <c r="C92" s="235"/>
      <c r="D92" s="235"/>
      <c r="F92" s="235">
        <v>45000</v>
      </c>
      <c r="G92" s="235">
        <v>1155000000</v>
      </c>
      <c r="H92" s="234"/>
      <c r="I92" s="250" t="s">
        <v>826</v>
      </c>
    </row>
    <row r="93" spans="2:9" s="3" customFormat="1" ht="12.75">
      <c r="B93" s="3" t="s">
        <v>827</v>
      </c>
      <c r="C93" s="235">
        <v>4000</v>
      </c>
      <c r="D93" s="235">
        <v>215682500</v>
      </c>
      <c r="F93" s="235">
        <v>4000</v>
      </c>
      <c r="G93" s="235">
        <v>215682500</v>
      </c>
      <c r="H93" s="234"/>
      <c r="I93" s="250"/>
    </row>
    <row r="94" spans="2:9" s="3" customFormat="1" ht="12.75">
      <c r="B94" s="3" t="s">
        <v>828</v>
      </c>
      <c r="C94" s="235">
        <v>169110</v>
      </c>
      <c r="D94" s="235">
        <v>5710748873.6</v>
      </c>
      <c r="F94" s="235"/>
      <c r="G94" s="235"/>
      <c r="H94" s="234"/>
      <c r="I94" s="250" t="s">
        <v>829</v>
      </c>
    </row>
    <row r="95" spans="8:9" s="3" customFormat="1" ht="12.75">
      <c r="H95" s="234"/>
      <c r="I95" s="234"/>
    </row>
    <row r="96" spans="2:9" s="3" customFormat="1" ht="13.5" thickBot="1">
      <c r="B96" s="176" t="s">
        <v>830</v>
      </c>
      <c r="D96" s="236">
        <v>13787852988.2</v>
      </c>
      <c r="G96" s="236">
        <v>9464371139</v>
      </c>
      <c r="H96" s="234"/>
      <c r="I96" s="234"/>
    </row>
    <row r="97" ht="15.75" thickTop="1"/>
    <row r="99" spans="1:2" ht="15">
      <c r="A99" s="200" t="s">
        <v>831</v>
      </c>
      <c r="B99" s="200" t="s">
        <v>832</v>
      </c>
    </row>
    <row r="101" ht="15" hidden="1">
      <c r="B101" s="177" t="s">
        <v>833</v>
      </c>
    </row>
    <row r="102" spans="4:7" ht="29.25" hidden="1">
      <c r="D102" s="254" t="s">
        <v>834</v>
      </c>
      <c r="E102" s="200"/>
      <c r="F102" s="200"/>
      <c r="G102" s="254" t="s">
        <v>835</v>
      </c>
    </row>
    <row r="103" spans="4:7" ht="15" hidden="1">
      <c r="D103" s="246">
        <v>37150405633</v>
      </c>
      <c r="E103" s="246"/>
      <c r="F103" s="246"/>
      <c r="G103" s="246">
        <v>19207904761</v>
      </c>
    </row>
    <row r="104" ht="15" hidden="1"/>
    <row r="105" ht="15" hidden="1">
      <c r="B105" s="177" t="s">
        <v>836</v>
      </c>
    </row>
    <row r="106" spans="2:10" ht="15" hidden="1">
      <c r="B106" s="177" t="s">
        <v>789</v>
      </c>
      <c r="J106" s="177" t="s">
        <v>837</v>
      </c>
    </row>
    <row r="107" ht="15" hidden="1"/>
    <row r="108" ht="15" hidden="1"/>
    <row r="109" ht="15" hidden="1"/>
    <row r="110" ht="15" hidden="1"/>
    <row r="111" ht="15" hidden="1"/>
    <row r="112" ht="15" hidden="1"/>
    <row r="113" ht="15" hidden="1"/>
    <row r="114" ht="15" hidden="1">
      <c r="B114" s="177" t="s">
        <v>838</v>
      </c>
    </row>
    <row r="115" spans="2:8" ht="15" hidden="1">
      <c r="B115" s="177" t="s">
        <v>839</v>
      </c>
      <c r="D115" s="177">
        <v>0</v>
      </c>
      <c r="H115" s="29">
        <v>37150405633</v>
      </c>
    </row>
    <row r="116" ht="15" hidden="1"/>
    <row r="117" ht="15" hidden="1">
      <c r="B117" s="177" t="s">
        <v>840</v>
      </c>
    </row>
    <row r="118" spans="4:7" ht="15" hidden="1">
      <c r="D118" s="177" t="s">
        <v>834</v>
      </c>
      <c r="G118" s="177" t="s">
        <v>835</v>
      </c>
    </row>
    <row r="119" spans="4:7" ht="15" hidden="1">
      <c r="D119" s="177">
        <v>12589892000</v>
      </c>
      <c r="G119" s="177">
        <v>3939193554</v>
      </c>
    </row>
    <row r="120" ht="15" hidden="1"/>
    <row r="121" ht="15" hidden="1">
      <c r="B121" s="177" t="s">
        <v>841</v>
      </c>
    </row>
    <row r="122" ht="15" hidden="1">
      <c r="B122" s="177" t="s">
        <v>789</v>
      </c>
    </row>
    <row r="123" ht="15" hidden="1"/>
    <row r="124" ht="15" hidden="1"/>
    <row r="125" ht="15" hidden="1"/>
    <row r="126" spans="2:8" ht="15" hidden="1">
      <c r="B126" s="177" t="s">
        <v>839</v>
      </c>
      <c r="D126" s="177">
        <v>0</v>
      </c>
      <c r="H126" s="29">
        <v>12589892000</v>
      </c>
    </row>
    <row r="127" ht="15" hidden="1"/>
    <row r="128" ht="15" hidden="1">
      <c r="B128" s="177" t="s">
        <v>842</v>
      </c>
    </row>
    <row r="129" spans="4:7" ht="15" hidden="1">
      <c r="D129" s="177" t="s">
        <v>834</v>
      </c>
      <c r="G129" s="177" t="s">
        <v>835</v>
      </c>
    </row>
    <row r="130" ht="15" hidden="1">
      <c r="B130" s="177" t="s">
        <v>789</v>
      </c>
    </row>
    <row r="131" ht="15" hidden="1"/>
    <row r="132" spans="2:7" ht="15" hidden="1">
      <c r="B132" s="177" t="s">
        <v>782</v>
      </c>
      <c r="D132" s="177">
        <v>0</v>
      </c>
      <c r="G132" s="177">
        <v>0</v>
      </c>
    </row>
    <row r="133" ht="15" hidden="1"/>
    <row r="134" ht="15" hidden="1">
      <c r="B134" s="177" t="s">
        <v>843</v>
      </c>
    </row>
    <row r="135" spans="4:7" ht="15" hidden="1">
      <c r="D135" s="177" t="s">
        <v>834</v>
      </c>
      <c r="G135" s="177" t="s">
        <v>835</v>
      </c>
    </row>
    <row r="136" ht="15" hidden="1">
      <c r="B136" s="177" t="s">
        <v>789</v>
      </c>
    </row>
    <row r="137" ht="15" hidden="1"/>
    <row r="138" spans="2:7" ht="15" hidden="1">
      <c r="B138" s="177" t="s">
        <v>782</v>
      </c>
      <c r="D138" s="177">
        <v>0</v>
      </c>
      <c r="G138" s="177">
        <v>0</v>
      </c>
    </row>
    <row r="139" ht="15">
      <c r="B139" s="177" t="s">
        <v>844</v>
      </c>
    </row>
    <row r="140" spans="4:7" ht="29.25">
      <c r="D140" s="255" t="s">
        <v>769</v>
      </c>
      <c r="G140" s="255" t="s">
        <v>770</v>
      </c>
    </row>
    <row r="142" spans="2:7" ht="15">
      <c r="B142" s="177" t="s">
        <v>845</v>
      </c>
      <c r="D142" s="246">
        <v>0</v>
      </c>
      <c r="E142" s="246"/>
      <c r="F142" s="246"/>
      <c r="G142" s="246">
        <v>0</v>
      </c>
    </row>
    <row r="143" spans="2:7" ht="15">
      <c r="B143" s="177" t="s">
        <v>846</v>
      </c>
      <c r="D143" s="246">
        <v>0</v>
      </c>
      <c r="E143" s="246"/>
      <c r="F143" s="246"/>
      <c r="G143" s="246">
        <v>0</v>
      </c>
    </row>
    <row r="144" spans="2:7" ht="15">
      <c r="B144" s="177" t="s">
        <v>847</v>
      </c>
      <c r="D144" s="246">
        <v>0</v>
      </c>
      <c r="E144" s="246"/>
      <c r="F144" s="246"/>
      <c r="G144" s="246">
        <v>0</v>
      </c>
    </row>
    <row r="145" spans="2:10" ht="15">
      <c r="B145" s="177" t="s">
        <v>848</v>
      </c>
      <c r="D145" s="246">
        <v>27302046</v>
      </c>
      <c r="E145" s="246"/>
      <c r="F145" s="246"/>
      <c r="G145" s="246">
        <v>32843199</v>
      </c>
      <c r="I145" s="29">
        <v>27302046</v>
      </c>
      <c r="J145" s="177">
        <v>32843199</v>
      </c>
    </row>
    <row r="148" ht="15" hidden="1"/>
    <row r="149" spans="1:2" ht="15" hidden="1">
      <c r="A149" s="177" t="s">
        <v>831</v>
      </c>
      <c r="B149" s="177" t="s">
        <v>849</v>
      </c>
    </row>
    <row r="150" spans="4:7" ht="15" hidden="1">
      <c r="D150" s="177" t="s">
        <v>834</v>
      </c>
      <c r="G150" s="177" t="s">
        <v>835</v>
      </c>
    </row>
    <row r="151" spans="2:8" ht="15" hidden="1">
      <c r="B151" s="177" t="s">
        <v>845</v>
      </c>
      <c r="H151" s="29" t="s">
        <v>850</v>
      </c>
    </row>
    <row r="152" spans="2:8" ht="15" hidden="1">
      <c r="B152" s="177" t="s">
        <v>846</v>
      </c>
      <c r="H152" s="29" t="s">
        <v>851</v>
      </c>
    </row>
    <row r="153" ht="15" hidden="1">
      <c r="B153" s="177" t="s">
        <v>847</v>
      </c>
    </row>
    <row r="154" spans="2:7" ht="15" hidden="1">
      <c r="B154" s="177" t="s">
        <v>848</v>
      </c>
      <c r="D154" s="177">
        <v>272469451</v>
      </c>
      <c r="G154" s="177">
        <v>405281559</v>
      </c>
    </row>
    <row r="155" ht="15" hidden="1"/>
    <row r="156" spans="2:10" ht="15" hidden="1">
      <c r="B156" s="177" t="s">
        <v>782</v>
      </c>
      <c r="D156" s="177">
        <v>272469451</v>
      </c>
      <c r="G156" s="177">
        <v>405281559</v>
      </c>
      <c r="H156" s="29">
        <v>27302046</v>
      </c>
      <c r="J156" s="177">
        <v>32843199</v>
      </c>
    </row>
    <row r="157" spans="8:10" ht="15" hidden="1">
      <c r="H157" s="29">
        <v>245167405</v>
      </c>
      <c r="J157" s="177">
        <v>372438360</v>
      </c>
    </row>
    <row r="158" ht="15" hidden="1">
      <c r="B158" s="177" t="s">
        <v>852</v>
      </c>
    </row>
    <row r="159" spans="4:7" ht="15" hidden="1">
      <c r="D159" s="177" t="s">
        <v>853</v>
      </c>
      <c r="G159" s="177" t="s">
        <v>854</v>
      </c>
    </row>
    <row r="160" ht="15" hidden="1">
      <c r="G160" s="177">
        <v>0</v>
      </c>
    </row>
    <row r="161" ht="15" hidden="1"/>
    <row r="162" spans="2:10" ht="15" hidden="1">
      <c r="B162" s="177" t="s">
        <v>782</v>
      </c>
      <c r="D162" s="177">
        <v>0</v>
      </c>
      <c r="G162" s="177">
        <v>0</v>
      </c>
      <c r="H162" s="29">
        <v>0</v>
      </c>
      <c r="J162" s="177">
        <v>0</v>
      </c>
    </row>
    <row r="163" spans="8:10" ht="15" hidden="1">
      <c r="H163" s="29">
        <v>0</v>
      </c>
      <c r="J163" s="177">
        <v>0</v>
      </c>
    </row>
    <row r="164" ht="15" hidden="1"/>
    <row r="165" spans="1:2" ht="15">
      <c r="A165" s="177" t="s">
        <v>855</v>
      </c>
      <c r="B165" s="177" t="s">
        <v>856</v>
      </c>
    </row>
    <row r="167" spans="4:7" ht="29.25">
      <c r="D167" s="255" t="s">
        <v>769</v>
      </c>
      <c r="G167" s="255" t="s">
        <v>770</v>
      </c>
    </row>
    <row r="168" ht="15">
      <c r="B168" s="177" t="s">
        <v>857</v>
      </c>
    </row>
    <row r="169" spans="2:7" ht="15">
      <c r="B169" s="177" t="s">
        <v>858</v>
      </c>
      <c r="D169" s="246">
        <v>0</v>
      </c>
      <c r="G169" s="246">
        <v>0</v>
      </c>
    </row>
    <row r="170" spans="2:7" ht="15">
      <c r="B170" s="177" t="s">
        <v>859</v>
      </c>
      <c r="D170" s="246">
        <v>788489638</v>
      </c>
      <c r="G170" s="246">
        <v>860942872</v>
      </c>
    </row>
    <row r="171" spans="2:7" ht="15">
      <c r="B171" s="177" t="s">
        <v>860</v>
      </c>
      <c r="D171" s="246">
        <v>0</v>
      </c>
      <c r="G171" s="246">
        <v>0</v>
      </c>
    </row>
    <row r="172" spans="2:7" ht="15">
      <c r="B172" s="177" t="s">
        <v>861</v>
      </c>
      <c r="D172" s="246">
        <v>0</v>
      </c>
      <c r="G172" s="246">
        <v>0</v>
      </c>
    </row>
    <row r="173" spans="2:7" ht="15">
      <c r="B173" s="177" t="s">
        <v>862</v>
      </c>
      <c r="D173" s="246">
        <v>0</v>
      </c>
      <c r="G173" s="246">
        <v>0</v>
      </c>
    </row>
    <row r="174" spans="2:7" ht="15">
      <c r="B174" s="177" t="s">
        <v>863</v>
      </c>
      <c r="D174" s="246">
        <v>118031676754</v>
      </c>
      <c r="G174" s="246">
        <v>111882478722</v>
      </c>
    </row>
    <row r="175" spans="2:7" ht="15">
      <c r="B175" s="177" t="s">
        <v>864</v>
      </c>
      <c r="D175" s="246">
        <v>0</v>
      </c>
      <c r="G175" s="246">
        <v>0</v>
      </c>
    </row>
    <row r="176" spans="2:7" ht="15">
      <c r="B176" s="177" t="s">
        <v>865</v>
      </c>
      <c r="D176" s="246">
        <v>0</v>
      </c>
      <c r="G176" s="246">
        <v>0</v>
      </c>
    </row>
    <row r="177" spans="2:7" ht="15">
      <c r="B177" s="177" t="s">
        <v>866</v>
      </c>
      <c r="D177" s="246">
        <v>0</v>
      </c>
      <c r="G177" s="246">
        <v>0</v>
      </c>
    </row>
    <row r="178" spans="2:10" ht="15.75" thickBot="1">
      <c r="B178" s="177" t="s">
        <v>782</v>
      </c>
      <c r="D178" s="247">
        <v>118820166392</v>
      </c>
      <c r="G178" s="247">
        <v>112743421594</v>
      </c>
      <c r="H178" s="29">
        <v>118820166392</v>
      </c>
      <c r="I178" s="29">
        <v>118820166392</v>
      </c>
      <c r="J178" s="208">
        <v>112743421594</v>
      </c>
    </row>
    <row r="179" spans="4:9" ht="15.75" thickTop="1">
      <c r="D179" s="246"/>
      <c r="G179" s="246"/>
      <c r="H179" s="29">
        <v>0</v>
      </c>
      <c r="I179" s="29">
        <v>0</v>
      </c>
    </row>
    <row r="180" spans="2:7" ht="15">
      <c r="B180" s="177" t="s">
        <v>867</v>
      </c>
      <c r="D180" s="246">
        <v>-228821522</v>
      </c>
      <c r="G180" s="246">
        <v>-228821522</v>
      </c>
    </row>
    <row r="181" spans="2:7" ht="15">
      <c r="B181" s="177" t="s">
        <v>868</v>
      </c>
      <c r="D181" s="246">
        <v>118591344870</v>
      </c>
      <c r="G181" s="246">
        <v>112514600072</v>
      </c>
    </row>
    <row r="182" spans="2:4" ht="15">
      <c r="B182" s="177" t="s">
        <v>869</v>
      </c>
      <c r="D182" s="246"/>
    </row>
    <row r="183" spans="2:4" ht="15">
      <c r="B183" s="177" t="s">
        <v>870</v>
      </c>
      <c r="D183" s="246"/>
    </row>
    <row r="184" spans="2:4" ht="15">
      <c r="B184" s="177" t="s">
        <v>871</v>
      </c>
      <c r="D184" s="246"/>
    </row>
    <row r="186" spans="1:2" ht="15">
      <c r="A186" s="200" t="s">
        <v>872</v>
      </c>
      <c r="B186" s="200" t="s">
        <v>873</v>
      </c>
    </row>
    <row r="188" spans="4:7" ht="29.25">
      <c r="D188" s="255" t="s">
        <v>769</v>
      </c>
      <c r="G188" s="255" t="s">
        <v>770</v>
      </c>
    </row>
    <row r="189" ht="15">
      <c r="B189" s="177" t="s">
        <v>874</v>
      </c>
    </row>
    <row r="190" spans="2:7" ht="15">
      <c r="B190" s="177" t="s">
        <v>875</v>
      </c>
      <c r="D190" s="246">
        <v>3111524745</v>
      </c>
      <c r="E190" s="246"/>
      <c r="F190" s="246"/>
      <c r="G190" s="246">
        <v>4976576484</v>
      </c>
    </row>
    <row r="191" spans="2:7" ht="15">
      <c r="B191" s="177" t="s">
        <v>876</v>
      </c>
      <c r="D191" s="246">
        <v>3111524745</v>
      </c>
      <c r="E191" s="246"/>
      <c r="F191" s="246"/>
      <c r="G191" s="246">
        <v>4976576484</v>
      </c>
    </row>
    <row r="192" spans="2:7" ht="15">
      <c r="B192" s="177" t="s">
        <v>877</v>
      </c>
      <c r="D192" s="246">
        <v>0</v>
      </c>
      <c r="E192" s="246"/>
      <c r="F192" s="246"/>
      <c r="G192" s="246"/>
    </row>
    <row r="193" spans="4:7" ht="15">
      <c r="D193" s="246"/>
      <c r="E193" s="246"/>
      <c r="F193" s="246"/>
      <c r="G193" s="246"/>
    </row>
    <row r="194" spans="2:10" ht="15.75" thickBot="1">
      <c r="B194" s="200" t="s">
        <v>782</v>
      </c>
      <c r="D194" s="247">
        <v>3111524745</v>
      </c>
      <c r="E194" s="246"/>
      <c r="F194" s="246"/>
      <c r="G194" s="247">
        <v>4976576484</v>
      </c>
      <c r="H194" s="29">
        <v>3111524745</v>
      </c>
      <c r="I194" s="29">
        <v>3111524745</v>
      </c>
      <c r="J194" s="177">
        <v>4976576484</v>
      </c>
    </row>
    <row r="195" spans="8:10" ht="15.75" thickTop="1">
      <c r="H195" s="29">
        <v>0</v>
      </c>
      <c r="I195" s="29">
        <v>0</v>
      </c>
      <c r="J195" s="177">
        <v>0</v>
      </c>
    </row>
    <row r="196" spans="2:7" ht="49.5" customHeight="1">
      <c r="B196" s="441" t="s">
        <v>897</v>
      </c>
      <c r="C196" s="442"/>
      <c r="D196" s="442"/>
      <c r="E196" s="442"/>
      <c r="F196" s="442"/>
      <c r="G196" s="442"/>
    </row>
    <row r="198" spans="1:2" ht="15">
      <c r="A198" s="200" t="s">
        <v>878</v>
      </c>
      <c r="B198" s="200" t="s">
        <v>879</v>
      </c>
    </row>
    <row r="200" spans="4:7" ht="30" hidden="1">
      <c r="D200" s="253" t="s">
        <v>853</v>
      </c>
      <c r="G200" s="177" t="s">
        <v>854</v>
      </c>
    </row>
    <row r="201" ht="15" hidden="1">
      <c r="B201" s="177" t="s">
        <v>880</v>
      </c>
    </row>
    <row r="202" ht="15" hidden="1">
      <c r="B202" s="177" t="s">
        <v>881</v>
      </c>
    </row>
    <row r="203" ht="15" hidden="1"/>
    <row r="204" spans="2:7" ht="15" hidden="1">
      <c r="B204" s="177" t="s">
        <v>782</v>
      </c>
      <c r="D204" s="177">
        <v>0</v>
      </c>
      <c r="G204" s="177">
        <v>0</v>
      </c>
    </row>
    <row r="205" ht="15" hidden="1"/>
    <row r="206" spans="1:2" ht="15" hidden="1">
      <c r="A206" s="177" t="s">
        <v>882</v>
      </c>
      <c r="B206" s="177" t="s">
        <v>883</v>
      </c>
    </row>
    <row r="207" spans="4:7" ht="15" hidden="1">
      <c r="D207" s="177" t="s">
        <v>853</v>
      </c>
      <c r="G207" s="177" t="s">
        <v>854</v>
      </c>
    </row>
    <row r="208" ht="15" hidden="1">
      <c r="B208" s="177" t="s">
        <v>884</v>
      </c>
    </row>
    <row r="209" ht="15" hidden="1">
      <c r="B209" s="177" t="s">
        <v>885</v>
      </c>
    </row>
    <row r="210" ht="15" hidden="1">
      <c r="B210" s="177" t="s">
        <v>886</v>
      </c>
    </row>
    <row r="211" ht="15" hidden="1"/>
    <row r="212" spans="2:7" ht="15" hidden="1">
      <c r="B212" s="177" t="s">
        <v>782</v>
      </c>
      <c r="D212" s="177">
        <v>0</v>
      </c>
      <c r="G212" s="177">
        <v>0</v>
      </c>
    </row>
    <row r="213" ht="15" hidden="1"/>
    <row r="214" spans="1:2" ht="15" hidden="1">
      <c r="A214" s="177" t="s">
        <v>878</v>
      </c>
      <c r="B214" s="177" t="s">
        <v>887</v>
      </c>
    </row>
    <row r="215" ht="15" hidden="1"/>
    <row r="216" spans="4:7" ht="29.25">
      <c r="D216" s="255" t="s">
        <v>769</v>
      </c>
      <c r="G216" s="255" t="s">
        <v>770</v>
      </c>
    </row>
    <row r="217" spans="2:7" ht="15">
      <c r="B217" s="177" t="s">
        <v>888</v>
      </c>
      <c r="D217" s="246">
        <v>133126000</v>
      </c>
      <c r="E217" s="246"/>
      <c r="F217" s="246"/>
      <c r="G217" s="246">
        <v>6960000</v>
      </c>
    </row>
    <row r="218" spans="2:7" ht="15">
      <c r="B218" s="177" t="s">
        <v>889</v>
      </c>
      <c r="D218" s="246">
        <v>6100000000</v>
      </c>
      <c r="E218" s="246"/>
      <c r="F218" s="246"/>
      <c r="G218" s="246">
        <v>10600000000</v>
      </c>
    </row>
    <row r="219" spans="4:7" ht="15">
      <c r="D219" s="246"/>
      <c r="E219" s="246"/>
      <c r="F219" s="246"/>
      <c r="G219" s="246"/>
    </row>
    <row r="220" spans="2:7" ht="15.75" thickBot="1">
      <c r="B220" s="200" t="s">
        <v>782</v>
      </c>
      <c r="D220" s="244">
        <v>6233126000</v>
      </c>
      <c r="E220" s="246"/>
      <c r="F220" s="246"/>
      <c r="G220" s="244">
        <v>10606960000</v>
      </c>
    </row>
    <row r="221" ht="15.75" thickTop="1"/>
    <row r="222" ht="15">
      <c r="B222" s="200" t="s">
        <v>890</v>
      </c>
    </row>
    <row r="223" ht="15">
      <c r="B223" s="177" t="s">
        <v>789</v>
      </c>
    </row>
    <row r="224" spans="2:4" ht="15">
      <c r="B224" s="177" t="s">
        <v>891</v>
      </c>
      <c r="D224" s="177">
        <v>6100000000</v>
      </c>
    </row>
    <row r="225" spans="2:4" ht="15.75" thickBot="1">
      <c r="B225" s="200" t="s">
        <v>782</v>
      </c>
      <c r="D225" s="256">
        <v>6100000000</v>
      </c>
    </row>
    <row r="226" ht="15.75" thickTop="1"/>
  </sheetData>
  <mergeCells count="9">
    <mergeCell ref="D2:G2"/>
    <mergeCell ref="D1:G1"/>
    <mergeCell ref="B196:G196"/>
    <mergeCell ref="B25:G25"/>
    <mergeCell ref="A4:G4"/>
    <mergeCell ref="A5:G5"/>
    <mergeCell ref="C76:D76"/>
    <mergeCell ref="F76:G76"/>
    <mergeCell ref="B8:H8"/>
  </mergeCells>
  <printOptions/>
  <pageMargins left="0.57" right="0.18" top="0.54" bottom="1" header="0.3"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P37"/>
  <sheetViews>
    <sheetView workbookViewId="0" topLeftCell="A25">
      <selection activeCell="D7" sqref="D7"/>
    </sheetView>
  </sheetViews>
  <sheetFormatPr defaultColWidth="9.140625" defaultRowHeight="12.75"/>
  <cols>
    <col min="1" max="1" width="29.00390625" style="3" customWidth="1"/>
    <col min="2" max="2" width="15.140625" style="3" bestFit="1" customWidth="1"/>
    <col min="3" max="3" width="2.140625" style="3" customWidth="1"/>
    <col min="4" max="4" width="14.28125" style="3" bestFit="1" customWidth="1"/>
    <col min="5" max="5" width="2.00390625" style="3" customWidth="1"/>
    <col min="6" max="6" width="14.28125" style="3" bestFit="1" customWidth="1"/>
    <col min="7" max="7" width="2.421875" style="3" customWidth="1"/>
    <col min="8" max="8" width="12.8515625" style="3" bestFit="1" customWidth="1"/>
    <col min="9" max="10" width="9.421875" style="3" hidden="1" customWidth="1"/>
    <col min="11" max="11" width="8.00390625" style="3" customWidth="1"/>
    <col min="12" max="12" width="15.140625" style="3" bestFit="1" customWidth="1"/>
    <col min="13" max="13" width="11.00390625" style="263" bestFit="1" customWidth="1"/>
    <col min="14" max="14" width="9.28125" style="263" bestFit="1" customWidth="1"/>
    <col min="15" max="15" width="9.140625" style="263" customWidth="1"/>
    <col min="16" max="16" width="11.00390625" style="263" bestFit="1" customWidth="1"/>
    <col min="17" max="16384" width="9.140625" style="3" customWidth="1"/>
  </cols>
  <sheetData>
    <row r="1" spans="1:12" ht="12.75">
      <c r="A1" s="3" t="s">
        <v>942</v>
      </c>
      <c r="H1" s="447" t="s">
        <v>946</v>
      </c>
      <c r="I1" s="447"/>
      <c r="J1" s="447"/>
      <c r="K1" s="447"/>
      <c r="L1" s="447"/>
    </row>
    <row r="2" spans="1:12" ht="12.75">
      <c r="A2" s="3" t="s">
        <v>944</v>
      </c>
      <c r="F2" s="447" t="s">
        <v>948</v>
      </c>
      <c r="G2" s="447"/>
      <c r="H2" s="447"/>
      <c r="I2" s="447"/>
      <c r="J2" s="447"/>
      <c r="K2" s="447"/>
      <c r="L2" s="447"/>
    </row>
    <row r="4" spans="1:16" s="257" customFormat="1" ht="21" customHeight="1">
      <c r="A4" s="443" t="s">
        <v>469</v>
      </c>
      <c r="B4" s="443"/>
      <c r="C4" s="443"/>
      <c r="D4" s="443"/>
      <c r="E4" s="443"/>
      <c r="F4" s="443"/>
      <c r="G4" s="443"/>
      <c r="H4" s="443"/>
      <c r="I4" s="443"/>
      <c r="J4" s="443"/>
      <c r="K4" s="443"/>
      <c r="M4" s="264"/>
      <c r="N4" s="264"/>
      <c r="O4" s="264"/>
      <c r="P4" s="264"/>
    </row>
    <row r="5" spans="1:16" s="200" customFormat="1" ht="21" customHeight="1">
      <c r="A5" s="430" t="s">
        <v>406</v>
      </c>
      <c r="B5" s="430"/>
      <c r="C5" s="430"/>
      <c r="D5" s="430"/>
      <c r="E5" s="430"/>
      <c r="F5" s="430"/>
      <c r="G5" s="430"/>
      <c r="H5" s="430"/>
      <c r="I5" s="430"/>
      <c r="J5" s="430"/>
      <c r="K5" s="430"/>
      <c r="M5" s="265"/>
      <c r="N5" s="265"/>
      <c r="O5" s="265"/>
      <c r="P5" s="265"/>
    </row>
    <row r="7" spans="1:12" ht="12.75">
      <c r="A7" s="176" t="s">
        <v>527</v>
      </c>
      <c r="L7" s="3" t="s">
        <v>51</v>
      </c>
    </row>
    <row r="9" spans="1:14" ht="25.5">
      <c r="A9" s="259" t="s">
        <v>53</v>
      </c>
      <c r="B9" s="260" t="s">
        <v>528</v>
      </c>
      <c r="C9" s="261"/>
      <c r="D9" s="260" t="s">
        <v>529</v>
      </c>
      <c r="E9" s="261"/>
      <c r="F9" s="260" t="s">
        <v>530</v>
      </c>
      <c r="G9" s="261"/>
      <c r="H9" s="260" t="s">
        <v>531</v>
      </c>
      <c r="I9" s="261"/>
      <c r="J9" s="262" t="s">
        <v>532</v>
      </c>
      <c r="K9" s="261"/>
      <c r="L9" s="261" t="s">
        <v>782</v>
      </c>
      <c r="N9" s="263" t="s">
        <v>533</v>
      </c>
    </row>
    <row r="10" spans="1:12" ht="12.75">
      <c r="A10" s="1" t="s">
        <v>534</v>
      </c>
      <c r="B10" s="2"/>
      <c r="C10" s="2"/>
      <c r="D10" s="2"/>
      <c r="E10" s="2"/>
      <c r="F10" s="2"/>
      <c r="G10" s="2"/>
      <c r="H10" s="2"/>
      <c r="I10" s="2"/>
      <c r="J10" s="2"/>
      <c r="K10" s="2"/>
      <c r="L10" s="2"/>
    </row>
    <row r="11" spans="1:16" ht="12.75">
      <c r="A11" s="3" t="s">
        <v>535</v>
      </c>
      <c r="B11" s="235">
        <v>24416097630</v>
      </c>
      <c r="C11" s="235"/>
      <c r="D11" s="235">
        <v>4668881858</v>
      </c>
      <c r="E11" s="235"/>
      <c r="F11" s="235">
        <v>7803060121</v>
      </c>
      <c r="G11" s="235"/>
      <c r="H11" s="235">
        <v>476609067.29999995</v>
      </c>
      <c r="I11" s="235"/>
      <c r="J11" s="235"/>
      <c r="K11" s="235"/>
      <c r="L11" s="235">
        <v>37364648676.3</v>
      </c>
      <c r="M11" s="263">
        <v>37364648676</v>
      </c>
      <c r="N11" s="263">
        <v>0.3000030517578125</v>
      </c>
      <c r="P11" s="263">
        <v>37364648676</v>
      </c>
    </row>
    <row r="12" spans="1:12" ht="12.75">
      <c r="A12" s="3" t="s">
        <v>536</v>
      </c>
      <c r="B12" s="235">
        <v>1518181818</v>
      </c>
      <c r="C12" s="235"/>
      <c r="D12" s="235">
        <v>423809524</v>
      </c>
      <c r="E12" s="235"/>
      <c r="F12" s="235">
        <v>980077728</v>
      </c>
      <c r="G12" s="235"/>
      <c r="H12" s="235">
        <v>0</v>
      </c>
      <c r="I12" s="235"/>
      <c r="J12" s="235">
        <v>0</v>
      </c>
      <c r="K12" s="235"/>
      <c r="L12" s="235">
        <v>2922069070</v>
      </c>
    </row>
    <row r="13" spans="1:12" ht="12.75">
      <c r="A13" s="3" t="s">
        <v>537</v>
      </c>
      <c r="B13" s="235"/>
      <c r="C13" s="235"/>
      <c r="D13" s="235"/>
      <c r="E13" s="235"/>
      <c r="F13" s="235"/>
      <c r="G13" s="235"/>
      <c r="H13" s="235"/>
      <c r="I13" s="235"/>
      <c r="J13" s="235"/>
      <c r="K13" s="235"/>
      <c r="L13" s="235"/>
    </row>
    <row r="14" spans="1:12" ht="12.75">
      <c r="A14" s="3" t="s">
        <v>538</v>
      </c>
      <c r="B14" s="235">
        <v>0</v>
      </c>
      <c r="C14" s="235"/>
      <c r="D14" s="235"/>
      <c r="E14" s="235"/>
      <c r="F14" s="235">
        <v>980077728</v>
      </c>
      <c r="G14" s="235"/>
      <c r="H14" s="235"/>
      <c r="I14" s="235"/>
      <c r="J14" s="235"/>
      <c r="K14" s="235"/>
      <c r="L14" s="235">
        <v>980077728</v>
      </c>
    </row>
    <row r="15" spans="1:12" ht="12.75">
      <c r="A15" s="3" t="s">
        <v>539</v>
      </c>
      <c r="B15" s="235">
        <v>1518181818</v>
      </c>
      <c r="C15" s="235"/>
      <c r="D15" s="235">
        <v>300000000</v>
      </c>
      <c r="E15" s="235"/>
      <c r="F15" s="235">
        <v>0</v>
      </c>
      <c r="G15" s="235"/>
      <c r="H15" s="235">
        <v>0</v>
      </c>
      <c r="I15" s="235"/>
      <c r="J15" s="235"/>
      <c r="K15" s="235"/>
      <c r="L15" s="235">
        <v>1818181818</v>
      </c>
    </row>
    <row r="16" spans="1:12" ht="12.75">
      <c r="A16" s="3" t="s">
        <v>540</v>
      </c>
      <c r="B16" s="235">
        <v>0</v>
      </c>
      <c r="C16" s="235"/>
      <c r="D16" s="235">
        <v>123809524</v>
      </c>
      <c r="E16" s="235"/>
      <c r="F16" s="235">
        <v>0</v>
      </c>
      <c r="G16" s="235"/>
      <c r="H16" s="235"/>
      <c r="I16" s="235"/>
      <c r="J16" s="235"/>
      <c r="K16" s="235"/>
      <c r="L16" s="235">
        <v>123809524</v>
      </c>
    </row>
    <row r="17" spans="1:12" ht="12.75">
      <c r="A17" s="3" t="s">
        <v>541</v>
      </c>
      <c r="B17" s="235">
        <v>1050583000</v>
      </c>
      <c r="C17" s="235"/>
      <c r="D17" s="235">
        <v>0</v>
      </c>
      <c r="E17" s="235"/>
      <c r="F17" s="235">
        <v>851747645</v>
      </c>
      <c r="G17" s="235"/>
      <c r="H17" s="235">
        <v>0</v>
      </c>
      <c r="I17" s="235"/>
      <c r="J17" s="235">
        <v>0</v>
      </c>
      <c r="K17" s="235"/>
      <c r="L17" s="235">
        <v>1902330645</v>
      </c>
    </row>
    <row r="18" spans="1:12" ht="12.75">
      <c r="A18" s="3" t="s">
        <v>542</v>
      </c>
      <c r="B18" s="235"/>
      <c r="C18" s="235"/>
      <c r="D18" s="235"/>
      <c r="E18" s="235"/>
      <c r="F18" s="235"/>
      <c r="G18" s="235"/>
      <c r="H18" s="235"/>
      <c r="I18" s="235"/>
      <c r="J18" s="235"/>
      <c r="K18" s="235"/>
      <c r="L18" s="235"/>
    </row>
    <row r="19" spans="1:12" ht="12.75">
      <c r="A19" s="3" t="s">
        <v>543</v>
      </c>
      <c r="B19" s="235"/>
      <c r="C19" s="235"/>
      <c r="D19" s="235"/>
      <c r="E19" s="235"/>
      <c r="F19" s="235"/>
      <c r="G19" s="235"/>
      <c r="H19" s="235"/>
      <c r="I19" s="235"/>
      <c r="J19" s="235"/>
      <c r="K19" s="235"/>
      <c r="L19" s="235">
        <v>0</v>
      </c>
    </row>
    <row r="20" spans="1:12" ht="12.75">
      <c r="A20" s="3" t="s">
        <v>544</v>
      </c>
      <c r="B20" s="235">
        <v>1050583000</v>
      </c>
      <c r="C20" s="235"/>
      <c r="D20" s="235"/>
      <c r="E20" s="235"/>
      <c r="F20" s="235">
        <v>851747645</v>
      </c>
      <c r="G20" s="235"/>
      <c r="H20" s="235"/>
      <c r="I20" s="235"/>
      <c r="J20" s="235"/>
      <c r="K20" s="235"/>
      <c r="L20" s="235">
        <v>1902330645</v>
      </c>
    </row>
    <row r="21" spans="1:12" ht="12.75">
      <c r="A21" s="3" t="s">
        <v>545</v>
      </c>
      <c r="B21" s="235"/>
      <c r="C21" s="235"/>
      <c r="D21" s="235"/>
      <c r="E21" s="235"/>
      <c r="F21" s="235"/>
      <c r="G21" s="235"/>
      <c r="H21" s="235"/>
      <c r="I21" s="235"/>
      <c r="J21" s="235"/>
      <c r="K21" s="235"/>
      <c r="L21" s="235">
        <v>0</v>
      </c>
    </row>
    <row r="22" spans="1:16" ht="12.75">
      <c r="A22" s="3" t="s">
        <v>546</v>
      </c>
      <c r="B22" s="235">
        <v>24883696448</v>
      </c>
      <c r="C22" s="235"/>
      <c r="D22" s="235">
        <v>5092691382</v>
      </c>
      <c r="E22" s="235"/>
      <c r="F22" s="235">
        <v>7931390204</v>
      </c>
      <c r="G22" s="235"/>
      <c r="H22" s="235">
        <v>476609067.29999995</v>
      </c>
      <c r="I22" s="235"/>
      <c r="J22" s="235">
        <v>0</v>
      </c>
      <c r="K22" s="235"/>
      <c r="L22" s="235">
        <v>38384387101.3</v>
      </c>
      <c r="M22" s="263">
        <v>38384387101</v>
      </c>
      <c r="N22" s="263">
        <v>0.3000030517578125</v>
      </c>
      <c r="P22" s="263">
        <v>38384387101</v>
      </c>
    </row>
    <row r="23" spans="1:12" ht="12.75">
      <c r="A23" s="266" t="s">
        <v>547</v>
      </c>
      <c r="B23" s="267"/>
      <c r="C23" s="267"/>
      <c r="D23" s="267"/>
      <c r="E23" s="267"/>
      <c r="F23" s="267"/>
      <c r="G23" s="267"/>
      <c r="H23" s="267"/>
      <c r="I23" s="267"/>
      <c r="J23" s="267"/>
      <c r="K23" s="267"/>
      <c r="L23" s="267"/>
    </row>
    <row r="24" spans="1:16" ht="12.75">
      <c r="A24" s="3" t="s">
        <v>535</v>
      </c>
      <c r="B24" s="235">
        <v>13627833955</v>
      </c>
      <c r="C24" s="235"/>
      <c r="D24" s="235">
        <v>3006626006</v>
      </c>
      <c r="E24" s="235"/>
      <c r="F24" s="235">
        <v>2545129384</v>
      </c>
      <c r="G24" s="235"/>
      <c r="H24" s="235">
        <v>241822262</v>
      </c>
      <c r="I24" s="235"/>
      <c r="J24" s="235"/>
      <c r="K24" s="235"/>
      <c r="L24" s="235">
        <v>19421411607</v>
      </c>
      <c r="M24" s="263">
        <v>-19421411607</v>
      </c>
      <c r="N24" s="263">
        <v>0</v>
      </c>
      <c r="P24" s="263">
        <v>-19421411607</v>
      </c>
    </row>
    <row r="25" spans="1:12" ht="12.75">
      <c r="A25" s="3" t="s">
        <v>548</v>
      </c>
      <c r="B25" s="235">
        <v>774966375</v>
      </c>
      <c r="C25" s="235"/>
      <c r="D25" s="235">
        <v>248733808</v>
      </c>
      <c r="E25" s="235"/>
      <c r="F25" s="235">
        <v>514058850</v>
      </c>
      <c r="G25" s="235"/>
      <c r="H25" s="235">
        <v>33939906</v>
      </c>
      <c r="I25" s="235">
        <v>0</v>
      </c>
      <c r="J25" s="235">
        <v>0</v>
      </c>
      <c r="K25" s="235">
        <v>0</v>
      </c>
      <c r="L25" s="235">
        <v>1571698939</v>
      </c>
    </row>
    <row r="26" spans="1:12" ht="12.75">
      <c r="A26" s="3" t="s">
        <v>537</v>
      </c>
      <c r="B26" s="235"/>
      <c r="C26" s="235"/>
      <c r="D26" s="235"/>
      <c r="E26" s="235"/>
      <c r="F26" s="235"/>
      <c r="G26" s="235"/>
      <c r="H26" s="235"/>
      <c r="I26" s="235"/>
      <c r="J26" s="235"/>
      <c r="K26" s="235"/>
      <c r="L26" s="235"/>
    </row>
    <row r="27" spans="1:12" ht="12.75">
      <c r="A27" s="3" t="s">
        <v>549</v>
      </c>
      <c r="B27" s="235">
        <v>774966375</v>
      </c>
      <c r="C27" s="235"/>
      <c r="D27" s="235">
        <v>248733808</v>
      </c>
      <c r="E27" s="235"/>
      <c r="F27" s="235">
        <v>514058850</v>
      </c>
      <c r="G27" s="235"/>
      <c r="H27" s="235">
        <v>33939906</v>
      </c>
      <c r="I27" s="235"/>
      <c r="J27" s="235"/>
      <c r="K27" s="235"/>
      <c r="L27" s="235">
        <v>1571698939</v>
      </c>
    </row>
    <row r="28" spans="1:12" ht="12.75">
      <c r="A28" s="3" t="s">
        <v>540</v>
      </c>
      <c r="B28" s="235">
        <v>0</v>
      </c>
      <c r="C28" s="235"/>
      <c r="D28" s="235">
        <v>0</v>
      </c>
      <c r="E28" s="235"/>
      <c r="F28" s="235">
        <v>0</v>
      </c>
      <c r="G28" s="235"/>
      <c r="H28" s="235">
        <v>0</v>
      </c>
      <c r="I28" s="235"/>
      <c r="J28" s="235"/>
      <c r="K28" s="235"/>
      <c r="L28" s="235">
        <v>0</v>
      </c>
    </row>
    <row r="29" spans="1:12" ht="12.75">
      <c r="A29" s="3" t="s">
        <v>550</v>
      </c>
      <c r="B29" s="235">
        <v>998053850</v>
      </c>
      <c r="C29" s="235"/>
      <c r="D29" s="235">
        <v>0</v>
      </c>
      <c r="E29" s="235"/>
      <c r="F29" s="235">
        <v>130128108</v>
      </c>
      <c r="G29" s="235"/>
      <c r="H29" s="235">
        <v>0</v>
      </c>
      <c r="I29" s="235"/>
      <c r="J29" s="235">
        <v>0</v>
      </c>
      <c r="K29" s="235"/>
      <c r="L29" s="235">
        <v>1128181958</v>
      </c>
    </row>
    <row r="30" spans="1:12" ht="12.75">
      <c r="A30" s="3" t="s">
        <v>542</v>
      </c>
      <c r="B30" s="235"/>
      <c r="C30" s="235"/>
      <c r="D30" s="235"/>
      <c r="E30" s="235"/>
      <c r="F30" s="235"/>
      <c r="G30" s="235"/>
      <c r="H30" s="235"/>
      <c r="I30" s="235"/>
      <c r="J30" s="235"/>
      <c r="K30" s="235"/>
      <c r="L30" s="235"/>
    </row>
    <row r="31" spans="1:12" ht="12.75">
      <c r="A31" s="3" t="s">
        <v>543</v>
      </c>
      <c r="B31" s="235"/>
      <c r="C31" s="235"/>
      <c r="D31" s="235"/>
      <c r="E31" s="235"/>
      <c r="F31" s="235"/>
      <c r="G31" s="235"/>
      <c r="H31" s="235"/>
      <c r="I31" s="235"/>
      <c r="J31" s="235"/>
      <c r="K31" s="235"/>
      <c r="L31" s="235">
        <v>0</v>
      </c>
    </row>
    <row r="32" spans="1:12" ht="12.75">
      <c r="A32" s="3" t="s">
        <v>544</v>
      </c>
      <c r="B32" s="235">
        <v>998053850</v>
      </c>
      <c r="C32" s="235"/>
      <c r="D32" s="235"/>
      <c r="E32" s="235"/>
      <c r="F32" s="235">
        <v>130128108</v>
      </c>
      <c r="G32" s="235"/>
      <c r="H32" s="235"/>
      <c r="I32" s="235"/>
      <c r="J32" s="235"/>
      <c r="K32" s="235"/>
      <c r="L32" s="235">
        <v>1128181958</v>
      </c>
    </row>
    <row r="33" spans="1:12" ht="12.75">
      <c r="A33" s="3" t="s">
        <v>545</v>
      </c>
      <c r="B33" s="235">
        <v>0</v>
      </c>
      <c r="C33" s="235"/>
      <c r="D33" s="235">
        <v>0</v>
      </c>
      <c r="E33" s="235"/>
      <c r="F33" s="235">
        <v>0</v>
      </c>
      <c r="G33" s="235"/>
      <c r="H33" s="235">
        <v>0</v>
      </c>
      <c r="I33" s="235"/>
      <c r="J33" s="235"/>
      <c r="K33" s="235"/>
      <c r="L33" s="235">
        <v>0</v>
      </c>
    </row>
    <row r="34" spans="1:16" ht="12.75">
      <c r="A34" s="3" t="s">
        <v>546</v>
      </c>
      <c r="B34" s="235">
        <v>13404746480</v>
      </c>
      <c r="C34" s="235"/>
      <c r="D34" s="235">
        <v>3255359814</v>
      </c>
      <c r="E34" s="235"/>
      <c r="F34" s="235">
        <v>2929060126</v>
      </c>
      <c r="G34" s="235"/>
      <c r="H34" s="235">
        <v>275762168</v>
      </c>
      <c r="I34" s="235"/>
      <c r="J34" s="235">
        <v>0</v>
      </c>
      <c r="K34" s="235"/>
      <c r="L34" s="235">
        <v>19864928588</v>
      </c>
      <c r="M34" s="263">
        <v>-19864928588</v>
      </c>
      <c r="N34" s="263">
        <v>0</v>
      </c>
      <c r="P34" s="263">
        <v>-19864928588</v>
      </c>
    </row>
    <row r="35" spans="1:12" ht="12.75">
      <c r="A35" s="266" t="s">
        <v>551</v>
      </c>
      <c r="B35" s="267"/>
      <c r="C35" s="267"/>
      <c r="D35" s="267"/>
      <c r="E35" s="267"/>
      <c r="F35" s="267"/>
      <c r="G35" s="267"/>
      <c r="H35" s="267"/>
      <c r="I35" s="267"/>
      <c r="J35" s="267"/>
      <c r="K35" s="267"/>
      <c r="L35" s="267"/>
    </row>
    <row r="36" spans="1:14" ht="12.75">
      <c r="A36" s="3" t="s">
        <v>552</v>
      </c>
      <c r="B36" s="235">
        <v>10788263675</v>
      </c>
      <c r="C36" s="235"/>
      <c r="D36" s="235">
        <v>1662255852</v>
      </c>
      <c r="E36" s="235"/>
      <c r="F36" s="235">
        <v>5257930737</v>
      </c>
      <c r="G36" s="235"/>
      <c r="H36" s="235">
        <v>234786805.29999995</v>
      </c>
      <c r="I36" s="235"/>
      <c r="J36" s="235">
        <v>0</v>
      </c>
      <c r="K36" s="235"/>
      <c r="L36" s="235">
        <v>17943237069.3</v>
      </c>
      <c r="M36" s="263">
        <v>17943237069</v>
      </c>
      <c r="N36" s="263">
        <v>0.2999992370605469</v>
      </c>
    </row>
    <row r="37" spans="1:14" ht="12.75">
      <c r="A37" s="3" t="s">
        <v>553</v>
      </c>
      <c r="B37" s="235">
        <v>11478949968</v>
      </c>
      <c r="C37" s="235"/>
      <c r="D37" s="235">
        <v>1837331568</v>
      </c>
      <c r="E37" s="235"/>
      <c r="F37" s="235">
        <v>5002330078</v>
      </c>
      <c r="G37" s="235"/>
      <c r="H37" s="235">
        <v>200846899.29999995</v>
      </c>
      <c r="I37" s="235"/>
      <c r="J37" s="235">
        <v>0</v>
      </c>
      <c r="K37" s="235"/>
      <c r="L37" s="235">
        <v>18519458513.3</v>
      </c>
      <c r="M37" s="263">
        <v>18519458513</v>
      </c>
      <c r="N37" s="263">
        <v>0.2999992370605469</v>
      </c>
    </row>
  </sheetData>
  <mergeCells count="4">
    <mergeCell ref="F2:L2"/>
    <mergeCell ref="H1:L1"/>
    <mergeCell ref="A4:K4"/>
    <mergeCell ref="A5:K5"/>
  </mergeCells>
  <printOptions/>
  <pageMargins left="0.75" right="1.16" top="0.56" bottom="1" header="0.31"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O36"/>
  <sheetViews>
    <sheetView workbookViewId="0" topLeftCell="A7">
      <selection activeCell="E7" sqref="E7"/>
    </sheetView>
  </sheetViews>
  <sheetFormatPr defaultColWidth="9.140625" defaultRowHeight="12.75"/>
  <cols>
    <col min="1" max="1" width="36.140625" style="177" customWidth="1"/>
    <col min="2" max="2" width="17.57421875" style="177" bestFit="1" customWidth="1"/>
    <col min="3" max="3" width="1.7109375" style="177" customWidth="1"/>
    <col min="4" max="4" width="9.57421875" style="177" bestFit="1" customWidth="1"/>
    <col min="5" max="5" width="2.28125" style="177" customWidth="1"/>
    <col min="6" max="6" width="9.57421875" style="177" bestFit="1" customWidth="1"/>
    <col min="7" max="7" width="1.421875" style="177" customWidth="1"/>
    <col min="8" max="8" width="15.00390625" style="177" bestFit="1" customWidth="1"/>
    <col min="9" max="9" width="2.140625" style="177" customWidth="1"/>
    <col min="10" max="10" width="9.57421875" style="177" bestFit="1" customWidth="1"/>
    <col min="11" max="11" width="3.421875" style="177" customWidth="1"/>
    <col min="12" max="12" width="17.57421875" style="177" bestFit="1" customWidth="1"/>
    <col min="13" max="13" width="12.00390625" style="252" bestFit="1" customWidth="1"/>
    <col min="14" max="14" width="12.7109375" style="252" bestFit="1" customWidth="1"/>
    <col min="15" max="15" width="12.00390625" style="252" bestFit="1" customWidth="1"/>
    <col min="16" max="16384" width="9.140625" style="177" customWidth="1"/>
  </cols>
  <sheetData>
    <row r="1" spans="1:12" ht="15">
      <c r="A1" s="177" t="s">
        <v>942</v>
      </c>
      <c r="H1" s="448" t="s">
        <v>946</v>
      </c>
      <c r="I1" s="448"/>
      <c r="J1" s="448"/>
      <c r="K1" s="448"/>
      <c r="L1" s="448"/>
    </row>
    <row r="2" spans="1:12" ht="15">
      <c r="A2" s="177" t="s">
        <v>944</v>
      </c>
      <c r="H2" s="448" t="s">
        <v>948</v>
      </c>
      <c r="I2" s="448"/>
      <c r="J2" s="448"/>
      <c r="K2" s="448"/>
      <c r="L2" s="448"/>
    </row>
    <row r="4" spans="1:12" ht="15">
      <c r="A4" s="430" t="s">
        <v>469</v>
      </c>
      <c r="B4" s="430"/>
      <c r="C4" s="430"/>
      <c r="D4" s="430"/>
      <c r="E4" s="430"/>
      <c r="F4" s="430"/>
      <c r="G4" s="430"/>
      <c r="H4" s="430"/>
      <c r="I4" s="430"/>
      <c r="J4" s="430"/>
      <c r="K4" s="430"/>
      <c r="L4" s="430"/>
    </row>
    <row r="5" spans="1:12" ht="15">
      <c r="A5" s="430" t="s">
        <v>406</v>
      </c>
      <c r="B5" s="430"/>
      <c r="C5" s="430"/>
      <c r="D5" s="430"/>
      <c r="E5" s="430"/>
      <c r="F5" s="430"/>
      <c r="G5" s="430"/>
      <c r="H5" s="430"/>
      <c r="I5" s="430"/>
      <c r="J5" s="430"/>
      <c r="K5" s="430"/>
      <c r="L5" s="430"/>
    </row>
    <row r="8" ht="15">
      <c r="A8" s="200" t="s">
        <v>554</v>
      </c>
    </row>
    <row r="9" ht="15">
      <c r="L9" s="177" t="s">
        <v>51</v>
      </c>
    </row>
    <row r="10" spans="1:14" ht="60">
      <c r="A10" s="269" t="s">
        <v>53</v>
      </c>
      <c r="B10" s="270" t="s">
        <v>555</v>
      </c>
      <c r="C10" s="271"/>
      <c r="D10" s="270" t="s">
        <v>556</v>
      </c>
      <c r="E10" s="271"/>
      <c r="F10" s="270" t="s">
        <v>557</v>
      </c>
      <c r="G10" s="271"/>
      <c r="H10" s="270" t="s">
        <v>558</v>
      </c>
      <c r="I10" s="271"/>
      <c r="J10" s="270" t="s">
        <v>532</v>
      </c>
      <c r="K10" s="271"/>
      <c r="L10" s="270" t="s">
        <v>782</v>
      </c>
      <c r="N10" s="252" t="s">
        <v>559</v>
      </c>
    </row>
    <row r="11" spans="1:12" ht="15">
      <c r="A11" s="272" t="s">
        <v>560</v>
      </c>
      <c r="B11" s="272"/>
      <c r="C11" s="272"/>
      <c r="D11" s="272"/>
      <c r="E11" s="272"/>
      <c r="F11" s="272"/>
      <c r="G11" s="272"/>
      <c r="H11" s="272"/>
      <c r="I11" s="272"/>
      <c r="J11" s="272"/>
      <c r="K11" s="272"/>
      <c r="L11" s="272"/>
    </row>
    <row r="12" spans="1:15" ht="15">
      <c r="A12" s="177" t="s">
        <v>535</v>
      </c>
      <c r="B12" s="246">
        <v>18577001866</v>
      </c>
      <c r="C12" s="246"/>
      <c r="D12" s="246">
        <v>0</v>
      </c>
      <c r="E12" s="246"/>
      <c r="F12" s="246">
        <v>0</v>
      </c>
      <c r="G12" s="246"/>
      <c r="H12" s="246">
        <v>121200000</v>
      </c>
      <c r="I12" s="246"/>
      <c r="J12" s="246">
        <v>0</v>
      </c>
      <c r="K12" s="246"/>
      <c r="L12" s="246">
        <v>18698201866</v>
      </c>
      <c r="M12" s="252">
        <v>-727053514</v>
      </c>
      <c r="N12" s="252">
        <v>19425255380</v>
      </c>
      <c r="O12" s="252">
        <v>18698201866</v>
      </c>
    </row>
    <row r="13" spans="1:12" ht="15">
      <c r="A13" s="177" t="s">
        <v>536</v>
      </c>
      <c r="B13" s="246">
        <v>0</v>
      </c>
      <c r="C13" s="246"/>
      <c r="D13" s="246">
        <v>0</v>
      </c>
      <c r="E13" s="246"/>
      <c r="F13" s="246">
        <v>0</v>
      </c>
      <c r="G13" s="246"/>
      <c r="H13" s="246">
        <v>0</v>
      </c>
      <c r="I13" s="246"/>
      <c r="J13" s="246">
        <v>0</v>
      </c>
      <c r="K13" s="246"/>
      <c r="L13" s="246">
        <v>0</v>
      </c>
    </row>
    <row r="14" spans="1:12" ht="15">
      <c r="A14" s="177" t="s">
        <v>537</v>
      </c>
      <c r="B14" s="246"/>
      <c r="C14" s="246"/>
      <c r="D14" s="246">
        <v>0</v>
      </c>
      <c r="E14" s="246"/>
      <c r="F14" s="246"/>
      <c r="G14" s="246"/>
      <c r="H14" s="246"/>
      <c r="I14" s="246"/>
      <c r="J14" s="246"/>
      <c r="K14" s="246"/>
      <c r="L14" s="246"/>
    </row>
    <row r="15" spans="1:12" ht="15">
      <c r="A15" s="177" t="s">
        <v>561</v>
      </c>
      <c r="B15" s="246">
        <v>0</v>
      </c>
      <c r="C15" s="246"/>
      <c r="D15" s="246">
        <v>0</v>
      </c>
      <c r="E15" s="246"/>
      <c r="F15" s="246">
        <v>0</v>
      </c>
      <c r="G15" s="246"/>
      <c r="H15" s="246"/>
      <c r="I15" s="246"/>
      <c r="J15" s="246">
        <v>0</v>
      </c>
      <c r="K15" s="246"/>
      <c r="L15" s="246">
        <v>0</v>
      </c>
    </row>
    <row r="16" spans="1:12" ht="15">
      <c r="A16" s="177" t="s">
        <v>562</v>
      </c>
      <c r="B16" s="246"/>
      <c r="C16" s="246"/>
      <c r="D16" s="246"/>
      <c r="E16" s="246"/>
      <c r="F16" s="246"/>
      <c r="G16" s="246"/>
      <c r="H16" s="246">
        <v>0</v>
      </c>
      <c r="I16" s="246"/>
      <c r="J16" s="246"/>
      <c r="K16" s="246"/>
      <c r="L16" s="246">
        <v>0</v>
      </c>
    </row>
    <row r="17" spans="1:12" ht="15">
      <c r="A17" s="177" t="s">
        <v>563</v>
      </c>
      <c r="B17" s="246"/>
      <c r="C17" s="246"/>
      <c r="D17" s="246"/>
      <c r="E17" s="246"/>
      <c r="F17" s="246"/>
      <c r="G17" s="246"/>
      <c r="H17" s="246"/>
      <c r="I17" s="246"/>
      <c r="J17" s="246"/>
      <c r="K17" s="246"/>
      <c r="L17" s="246">
        <v>0</v>
      </c>
    </row>
    <row r="18" spans="1:12" ht="15">
      <c r="A18" s="177" t="s">
        <v>540</v>
      </c>
      <c r="B18" s="246">
        <v>0</v>
      </c>
      <c r="C18" s="246"/>
      <c r="D18" s="246">
        <v>0</v>
      </c>
      <c r="E18" s="246"/>
      <c r="F18" s="246">
        <v>0</v>
      </c>
      <c r="G18" s="246"/>
      <c r="H18" s="246">
        <v>0</v>
      </c>
      <c r="I18" s="246"/>
      <c r="J18" s="246">
        <v>0</v>
      </c>
      <c r="K18" s="246"/>
      <c r="L18" s="246">
        <v>0</v>
      </c>
    </row>
    <row r="19" spans="1:12" ht="15">
      <c r="A19" s="177" t="s">
        <v>541</v>
      </c>
      <c r="B19" s="246">
        <v>0</v>
      </c>
      <c r="C19" s="246"/>
      <c r="D19" s="246">
        <v>0</v>
      </c>
      <c r="E19" s="246"/>
      <c r="F19" s="246">
        <v>0</v>
      </c>
      <c r="G19" s="246"/>
      <c r="H19" s="246">
        <v>0</v>
      </c>
      <c r="I19" s="246"/>
      <c r="J19" s="246">
        <v>0</v>
      </c>
      <c r="K19" s="246"/>
      <c r="L19" s="246">
        <v>0</v>
      </c>
    </row>
    <row r="20" spans="1:12" ht="15">
      <c r="A20" s="177" t="s">
        <v>542</v>
      </c>
      <c r="B20" s="246"/>
      <c r="C20" s="246"/>
      <c r="D20" s="246"/>
      <c r="E20" s="246"/>
      <c r="F20" s="246"/>
      <c r="G20" s="246"/>
      <c r="H20" s="246"/>
      <c r="I20" s="246"/>
      <c r="J20" s="246"/>
      <c r="K20" s="246"/>
      <c r="L20" s="246"/>
    </row>
    <row r="21" spans="1:12" ht="15">
      <c r="A21" s="177" t="s">
        <v>544</v>
      </c>
      <c r="B21" s="246">
        <v>0</v>
      </c>
      <c r="C21" s="246"/>
      <c r="D21" s="246">
        <v>0</v>
      </c>
      <c r="E21" s="246"/>
      <c r="F21" s="246">
        <v>0</v>
      </c>
      <c r="G21" s="246"/>
      <c r="H21" s="246">
        <v>0</v>
      </c>
      <c r="I21" s="246"/>
      <c r="J21" s="246">
        <v>0</v>
      </c>
      <c r="K21" s="246"/>
      <c r="L21" s="246">
        <v>0</v>
      </c>
    </row>
    <row r="22" spans="1:15" ht="15">
      <c r="A22" s="177" t="s">
        <v>546</v>
      </c>
      <c r="B22" s="246">
        <v>18577001866</v>
      </c>
      <c r="C22" s="246"/>
      <c r="D22" s="246">
        <v>0</v>
      </c>
      <c r="E22" s="246"/>
      <c r="F22" s="246">
        <v>0</v>
      </c>
      <c r="G22" s="246"/>
      <c r="H22" s="246">
        <v>121200000</v>
      </c>
      <c r="I22" s="246"/>
      <c r="J22" s="246">
        <v>0</v>
      </c>
      <c r="K22" s="246"/>
      <c r="L22" s="246">
        <v>18698201866</v>
      </c>
      <c r="M22" s="252">
        <v>-935058952</v>
      </c>
      <c r="N22" s="252">
        <v>-19633260818</v>
      </c>
      <c r="O22" s="252">
        <v>18698201866</v>
      </c>
    </row>
    <row r="23" spans="1:12" ht="15">
      <c r="A23" s="272" t="s">
        <v>547</v>
      </c>
      <c r="B23" s="273"/>
      <c r="C23" s="273"/>
      <c r="D23" s="273"/>
      <c r="E23" s="273"/>
      <c r="F23" s="273"/>
      <c r="G23" s="273"/>
      <c r="H23" s="273"/>
      <c r="I23" s="273"/>
      <c r="J23" s="273"/>
      <c r="K23" s="273"/>
      <c r="L23" s="273"/>
    </row>
    <row r="24" spans="1:15" ht="15">
      <c r="A24" s="177" t="s">
        <v>535</v>
      </c>
      <c r="B24" s="246">
        <v>673186842</v>
      </c>
      <c r="C24" s="246"/>
      <c r="D24" s="246">
        <v>0</v>
      </c>
      <c r="E24" s="246"/>
      <c r="F24" s="246">
        <v>0</v>
      </c>
      <c r="G24" s="246"/>
      <c r="H24" s="246">
        <v>53866672</v>
      </c>
      <c r="I24" s="246"/>
      <c r="J24" s="246"/>
      <c r="K24" s="246"/>
      <c r="L24" s="246">
        <v>727053514</v>
      </c>
      <c r="M24" s="252">
        <v>18157800386</v>
      </c>
      <c r="N24" s="252">
        <v>18884853900</v>
      </c>
      <c r="O24" s="252">
        <v>-727053514</v>
      </c>
    </row>
    <row r="25" spans="1:12" ht="15">
      <c r="A25" s="177" t="s">
        <v>548</v>
      </c>
      <c r="B25" s="246">
        <v>187805436</v>
      </c>
      <c r="C25" s="246">
        <v>0</v>
      </c>
      <c r="D25" s="246">
        <v>0</v>
      </c>
      <c r="E25" s="246">
        <v>0</v>
      </c>
      <c r="F25" s="246">
        <v>0</v>
      </c>
      <c r="G25" s="246">
        <v>0</v>
      </c>
      <c r="H25" s="246">
        <v>20200002</v>
      </c>
      <c r="I25" s="246">
        <v>0</v>
      </c>
      <c r="J25" s="246">
        <v>0</v>
      </c>
      <c r="K25" s="246"/>
      <c r="L25" s="246">
        <v>208005438</v>
      </c>
    </row>
    <row r="26" spans="1:12" ht="15">
      <c r="A26" s="177" t="s">
        <v>542</v>
      </c>
      <c r="B26" s="246"/>
      <c r="C26" s="246"/>
      <c r="D26" s="246"/>
      <c r="E26" s="246"/>
      <c r="F26" s="246"/>
      <c r="G26" s="246"/>
      <c r="H26" s="246"/>
      <c r="I26" s="246"/>
      <c r="J26" s="246"/>
      <c r="K26" s="246"/>
      <c r="L26" s="246"/>
    </row>
    <row r="27" spans="1:12" ht="15">
      <c r="A27" s="177" t="s">
        <v>549</v>
      </c>
      <c r="B27" s="246">
        <v>187805436</v>
      </c>
      <c r="C27" s="246"/>
      <c r="D27" s="246">
        <v>0</v>
      </c>
      <c r="E27" s="246"/>
      <c r="F27" s="246">
        <v>0</v>
      </c>
      <c r="G27" s="246"/>
      <c r="H27" s="246">
        <v>20200002</v>
      </c>
      <c r="I27" s="246"/>
      <c r="J27" s="246"/>
      <c r="K27" s="246"/>
      <c r="L27" s="246">
        <v>208005438</v>
      </c>
    </row>
    <row r="28" spans="1:12" ht="15">
      <c r="A28" s="177" t="s">
        <v>540</v>
      </c>
      <c r="B28" s="246">
        <v>0</v>
      </c>
      <c r="C28" s="246"/>
      <c r="D28" s="246">
        <v>0</v>
      </c>
      <c r="E28" s="246"/>
      <c r="F28" s="246">
        <v>0</v>
      </c>
      <c r="G28" s="246"/>
      <c r="H28" s="246">
        <v>0</v>
      </c>
      <c r="I28" s="246"/>
      <c r="J28" s="246"/>
      <c r="K28" s="246"/>
      <c r="L28" s="246">
        <v>0</v>
      </c>
    </row>
    <row r="29" spans="1:12" ht="15">
      <c r="A29" s="177" t="s">
        <v>550</v>
      </c>
      <c r="B29" s="246">
        <v>0</v>
      </c>
      <c r="C29" s="246"/>
      <c r="D29" s="246">
        <v>0</v>
      </c>
      <c r="E29" s="246"/>
      <c r="F29" s="246">
        <v>0</v>
      </c>
      <c r="G29" s="246"/>
      <c r="H29" s="246">
        <v>0</v>
      </c>
      <c r="I29" s="246"/>
      <c r="J29" s="246">
        <v>0</v>
      </c>
      <c r="K29" s="246"/>
      <c r="L29" s="246">
        <v>0</v>
      </c>
    </row>
    <row r="30" spans="1:12" ht="15">
      <c r="A30" s="177" t="s">
        <v>542</v>
      </c>
      <c r="B30" s="246"/>
      <c r="C30" s="246"/>
      <c r="D30" s="246"/>
      <c r="E30" s="246"/>
      <c r="F30" s="246"/>
      <c r="G30" s="246"/>
      <c r="H30" s="246"/>
      <c r="I30" s="246"/>
      <c r="J30" s="246"/>
      <c r="K30" s="246"/>
      <c r="L30" s="246"/>
    </row>
    <row r="31" spans="1:12" ht="15">
      <c r="A31" s="177" t="s">
        <v>564</v>
      </c>
      <c r="B31" s="246"/>
      <c r="C31" s="246"/>
      <c r="D31" s="246"/>
      <c r="E31" s="246"/>
      <c r="F31" s="246"/>
      <c r="G31" s="246"/>
      <c r="H31" s="246"/>
      <c r="I31" s="246"/>
      <c r="J31" s="246"/>
      <c r="K31" s="246"/>
      <c r="L31" s="246">
        <v>0</v>
      </c>
    </row>
    <row r="32" spans="1:12" ht="15">
      <c r="A32" s="177" t="s">
        <v>545</v>
      </c>
      <c r="B32" s="246"/>
      <c r="C32" s="246"/>
      <c r="D32" s="246"/>
      <c r="E32" s="246"/>
      <c r="F32" s="246"/>
      <c r="G32" s="246"/>
      <c r="H32" s="246"/>
      <c r="I32" s="246"/>
      <c r="J32" s="246"/>
      <c r="K32" s="246"/>
      <c r="L32" s="246">
        <v>0</v>
      </c>
    </row>
    <row r="33" spans="1:15" ht="15">
      <c r="A33" s="177" t="s">
        <v>546</v>
      </c>
      <c r="B33" s="246">
        <v>860992278</v>
      </c>
      <c r="C33" s="246"/>
      <c r="D33" s="246">
        <v>0</v>
      </c>
      <c r="E33" s="246"/>
      <c r="F33" s="246">
        <v>0</v>
      </c>
      <c r="G33" s="246"/>
      <c r="H33" s="246">
        <v>74066674</v>
      </c>
      <c r="I33" s="246"/>
      <c r="J33" s="246">
        <v>0</v>
      </c>
      <c r="K33" s="246"/>
      <c r="L33" s="246">
        <v>935058952</v>
      </c>
      <c r="M33" s="252">
        <v>5229583028</v>
      </c>
      <c r="N33" s="252">
        <v>6164641980</v>
      </c>
      <c r="O33" s="252">
        <v>-935058952</v>
      </c>
    </row>
    <row r="34" spans="1:12" ht="15">
      <c r="A34" s="272" t="s">
        <v>565</v>
      </c>
      <c r="B34" s="273"/>
      <c r="C34" s="273"/>
      <c r="D34" s="273"/>
      <c r="E34" s="273"/>
      <c r="F34" s="273"/>
      <c r="G34" s="273"/>
      <c r="H34" s="273"/>
      <c r="I34" s="273"/>
      <c r="J34" s="273"/>
      <c r="K34" s="273"/>
      <c r="L34" s="273"/>
    </row>
    <row r="35" spans="1:14" ht="15">
      <c r="A35" s="177" t="s">
        <v>552</v>
      </c>
      <c r="B35" s="246">
        <v>17903815024</v>
      </c>
      <c r="C35" s="246"/>
      <c r="D35" s="246">
        <v>0</v>
      </c>
      <c r="E35" s="246"/>
      <c r="F35" s="246">
        <v>0</v>
      </c>
      <c r="G35" s="246"/>
      <c r="H35" s="246">
        <v>67333328</v>
      </c>
      <c r="I35" s="246"/>
      <c r="J35" s="246">
        <v>0</v>
      </c>
      <c r="K35" s="246"/>
      <c r="L35" s="246">
        <v>17971148352</v>
      </c>
      <c r="M35" s="252">
        <v>18698201866</v>
      </c>
      <c r="N35" s="252">
        <v>727053514</v>
      </c>
    </row>
    <row r="36" spans="1:14" ht="15">
      <c r="A36" s="177" t="s">
        <v>553</v>
      </c>
      <c r="B36" s="246">
        <v>17716009588</v>
      </c>
      <c r="C36" s="246"/>
      <c r="D36" s="246">
        <v>0</v>
      </c>
      <c r="E36" s="246"/>
      <c r="F36" s="246">
        <v>0</v>
      </c>
      <c r="G36" s="246"/>
      <c r="H36" s="246">
        <v>47133326</v>
      </c>
      <c r="I36" s="246"/>
      <c r="J36" s="246">
        <v>0</v>
      </c>
      <c r="K36" s="246"/>
      <c r="L36" s="246">
        <v>17763142914</v>
      </c>
      <c r="M36" s="252">
        <v>18698201866</v>
      </c>
      <c r="N36" s="252">
        <v>935058952</v>
      </c>
    </row>
  </sheetData>
  <mergeCells count="4">
    <mergeCell ref="H1:L1"/>
    <mergeCell ref="H2:L2"/>
    <mergeCell ref="A4:L4"/>
    <mergeCell ref="A5:L5"/>
  </mergeCells>
  <printOptions/>
  <pageMargins left="0.75" right="0.31" top="0.31" bottom="0.24" header="0.24" footer="0.18"/>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N184"/>
  <sheetViews>
    <sheetView workbookViewId="0" topLeftCell="A61">
      <selection activeCell="D28" sqref="D28"/>
    </sheetView>
  </sheetViews>
  <sheetFormatPr defaultColWidth="9.140625" defaultRowHeight="12.75"/>
  <cols>
    <col min="1" max="1" width="3.140625" style="177" customWidth="1"/>
    <col min="2" max="2" width="26.7109375" style="177" customWidth="1"/>
    <col min="3" max="3" width="4.7109375" style="177" customWidth="1"/>
    <col min="4" max="4" width="13.57421875" style="177" customWidth="1"/>
    <col min="5" max="5" width="1.7109375" style="177" customWidth="1"/>
    <col min="6" max="6" width="13.28125" style="177" customWidth="1"/>
    <col min="7" max="7" width="1.1484375" style="177" customWidth="1"/>
    <col min="8" max="8" width="14.140625" style="177" customWidth="1"/>
    <col min="9" max="9" width="1.1484375" style="177" customWidth="1"/>
    <col min="10" max="10" width="14.28125" style="177" customWidth="1"/>
    <col min="11" max="11" width="0.71875" style="252" customWidth="1"/>
    <col min="12" max="14" width="12.00390625" style="252" bestFit="1" customWidth="1"/>
    <col min="15" max="16384" width="9.140625" style="177" customWidth="1"/>
  </cols>
  <sheetData>
    <row r="1" spans="1:14" s="176" customFormat="1" ht="12.75">
      <c r="A1" s="176" t="s">
        <v>942</v>
      </c>
      <c r="H1" s="440" t="s">
        <v>946</v>
      </c>
      <c r="I1" s="440"/>
      <c r="J1" s="440"/>
      <c r="K1" s="274"/>
      <c r="L1" s="274"/>
      <c r="M1" s="274"/>
      <c r="N1" s="274"/>
    </row>
    <row r="2" spans="1:14" s="3" customFormat="1" ht="12.75">
      <c r="A2" s="2" t="s">
        <v>944</v>
      </c>
      <c r="B2" s="2"/>
      <c r="C2" s="2"/>
      <c r="D2" s="2"/>
      <c r="E2" s="2"/>
      <c r="F2" s="439" t="s">
        <v>948</v>
      </c>
      <c r="G2" s="439"/>
      <c r="H2" s="439"/>
      <c r="I2" s="439"/>
      <c r="J2" s="439"/>
      <c r="K2" s="263"/>
      <c r="L2" s="263"/>
      <c r="M2" s="263"/>
      <c r="N2" s="263"/>
    </row>
    <row r="4" spans="1:14" s="200" customFormat="1" ht="14.25">
      <c r="A4" s="430" t="s">
        <v>469</v>
      </c>
      <c r="B4" s="430"/>
      <c r="C4" s="430"/>
      <c r="D4" s="430"/>
      <c r="E4" s="430"/>
      <c r="F4" s="430"/>
      <c r="G4" s="430"/>
      <c r="H4" s="430"/>
      <c r="I4" s="430"/>
      <c r="J4" s="430"/>
      <c r="K4" s="265"/>
      <c r="L4" s="265"/>
      <c r="M4" s="265"/>
      <c r="N4" s="265"/>
    </row>
    <row r="5" spans="1:14" s="200" customFormat="1" ht="14.25">
      <c r="A5" s="430" t="s">
        <v>406</v>
      </c>
      <c r="B5" s="430"/>
      <c r="C5" s="430"/>
      <c r="D5" s="430"/>
      <c r="E5" s="430"/>
      <c r="F5" s="430"/>
      <c r="G5" s="430"/>
      <c r="H5" s="430"/>
      <c r="I5" s="430"/>
      <c r="J5" s="430"/>
      <c r="K5" s="265"/>
      <c r="L5" s="265"/>
      <c r="M5" s="265"/>
      <c r="N5" s="265"/>
    </row>
    <row r="7" ht="15">
      <c r="J7" s="177" t="s">
        <v>51</v>
      </c>
    </row>
    <row r="9" spans="1:6" ht="15">
      <c r="A9" s="200" t="s">
        <v>566</v>
      </c>
      <c r="B9" s="200" t="s">
        <v>567</v>
      </c>
      <c r="C9" s="200"/>
      <c r="D9" s="200"/>
      <c r="E9" s="200"/>
      <c r="F9" s="200"/>
    </row>
    <row r="10" spans="8:10" ht="29.25">
      <c r="H10" s="241" t="s">
        <v>769</v>
      </c>
      <c r="J10" s="241" t="s">
        <v>770</v>
      </c>
    </row>
    <row r="11" spans="2:10" ht="15">
      <c r="B11" s="177" t="s">
        <v>568</v>
      </c>
      <c r="H11" s="235">
        <v>5229583028</v>
      </c>
      <c r="I11" s="235"/>
      <c r="J11" s="235">
        <v>16339618568</v>
      </c>
    </row>
    <row r="12" spans="2:10" ht="15">
      <c r="B12" s="177" t="s">
        <v>569</v>
      </c>
      <c r="H12" s="235"/>
      <c r="I12" s="235"/>
      <c r="J12" s="235"/>
    </row>
    <row r="13" spans="2:10" ht="15">
      <c r="B13" s="177" t="s">
        <v>570</v>
      </c>
      <c r="H13" s="235"/>
      <c r="I13" s="235"/>
      <c r="J13" s="235">
        <v>15761872303</v>
      </c>
    </row>
    <row r="14" spans="2:10" ht="15">
      <c r="B14" s="177" t="s">
        <v>571</v>
      </c>
      <c r="H14" s="235">
        <v>2022045908</v>
      </c>
      <c r="I14" s="235"/>
      <c r="J14" s="235">
        <v>0</v>
      </c>
    </row>
    <row r="15" spans="2:10" ht="15">
      <c r="B15" s="177" t="s">
        <v>572</v>
      </c>
      <c r="H15" s="235">
        <v>2875814717</v>
      </c>
      <c r="I15" s="235"/>
      <c r="J15" s="235">
        <v>577746265</v>
      </c>
    </row>
    <row r="16" spans="2:10" ht="15">
      <c r="B16" s="177" t="s">
        <v>573</v>
      </c>
      <c r="H16" s="235">
        <v>95358767</v>
      </c>
      <c r="I16" s="235"/>
      <c r="J16" s="235">
        <v>0</v>
      </c>
    </row>
    <row r="17" spans="2:10" ht="15">
      <c r="B17" s="177" t="s">
        <v>574</v>
      </c>
      <c r="H17" s="235"/>
      <c r="I17" s="235"/>
      <c r="J17" s="235"/>
    </row>
    <row r="18" spans="2:10" ht="15">
      <c r="B18" s="177" t="s">
        <v>575</v>
      </c>
      <c r="H18" s="235">
        <v>236363636</v>
      </c>
      <c r="I18" s="235"/>
      <c r="J18" s="235"/>
    </row>
    <row r="19" spans="2:10" ht="15">
      <c r="B19" s="177" t="s">
        <v>576</v>
      </c>
      <c r="H19" s="235"/>
      <c r="I19" s="235"/>
      <c r="J19" s="235">
        <v>1818181818</v>
      </c>
    </row>
    <row r="20" spans="2:10" ht="15">
      <c r="B20" s="177" t="s">
        <v>577</v>
      </c>
      <c r="H20" s="235"/>
      <c r="I20" s="235"/>
      <c r="J20" s="235"/>
    </row>
    <row r="21" spans="8:10" ht="15">
      <c r="H21" s="235"/>
      <c r="I21" s="235"/>
      <c r="J21" s="235"/>
    </row>
    <row r="22" spans="2:14" ht="15.75" thickBot="1">
      <c r="B22" s="200" t="s">
        <v>782</v>
      </c>
      <c r="H22" s="236">
        <v>5229583028</v>
      </c>
      <c r="I22" s="235"/>
      <c r="J22" s="236">
        <v>18157800386</v>
      </c>
      <c r="K22" s="252">
        <v>5229583028</v>
      </c>
      <c r="L22" s="252">
        <v>5229583028</v>
      </c>
      <c r="M22" s="252">
        <v>18157800386</v>
      </c>
      <c r="N22" s="252">
        <v>18157800386</v>
      </c>
    </row>
    <row r="23" spans="12:14" ht="15.75" thickTop="1">
      <c r="L23" s="252">
        <v>0</v>
      </c>
      <c r="N23" s="252">
        <v>0</v>
      </c>
    </row>
    <row r="24" spans="1:6" ht="15">
      <c r="A24" s="200" t="s">
        <v>578</v>
      </c>
      <c r="B24" s="200" t="s">
        <v>579</v>
      </c>
      <c r="C24" s="200"/>
      <c r="D24" s="200"/>
      <c r="E24" s="200"/>
      <c r="F24" s="200"/>
    </row>
    <row r="25" spans="2:10" ht="29.25">
      <c r="B25" s="209" t="s">
        <v>580</v>
      </c>
      <c r="C25" s="268"/>
      <c r="D25" s="275" t="s">
        <v>581</v>
      </c>
      <c r="E25" s="268"/>
      <c r="F25" s="275" t="s">
        <v>582</v>
      </c>
      <c r="G25" s="268"/>
      <c r="H25" s="276" t="s">
        <v>583</v>
      </c>
      <c r="I25" s="268"/>
      <c r="J25" s="275" t="s">
        <v>584</v>
      </c>
    </row>
    <row r="26" spans="2:14" ht="15">
      <c r="B26" s="200" t="s">
        <v>585</v>
      </c>
      <c r="D26" s="235">
        <v>8627079003</v>
      </c>
      <c r="E26" s="235"/>
      <c r="F26" s="235">
        <v>23236872302</v>
      </c>
      <c r="G26" s="235"/>
      <c r="H26" s="235">
        <v>0</v>
      </c>
      <c r="I26" s="235"/>
      <c r="J26" s="235">
        <v>31863951305</v>
      </c>
      <c r="K26" s="252">
        <v>8627079003</v>
      </c>
      <c r="L26" s="252">
        <v>8627079003</v>
      </c>
      <c r="N26" s="252">
        <v>31863951305</v>
      </c>
    </row>
    <row r="27" spans="2:14" ht="15">
      <c r="B27" s="177" t="s">
        <v>586</v>
      </c>
      <c r="D27" s="235">
        <v>0</v>
      </c>
      <c r="E27" s="235"/>
      <c r="F27" s="235">
        <v>0</v>
      </c>
      <c r="G27" s="235"/>
      <c r="H27" s="235">
        <v>0</v>
      </c>
      <c r="I27" s="235"/>
      <c r="J27" s="235">
        <v>0</v>
      </c>
      <c r="L27" s="252">
        <v>0</v>
      </c>
      <c r="N27" s="252">
        <v>0</v>
      </c>
    </row>
    <row r="28" spans="2:11" ht="15">
      <c r="B28" s="177" t="s">
        <v>587</v>
      </c>
      <c r="D28" s="235">
        <v>8627079003</v>
      </c>
      <c r="E28" s="235"/>
      <c r="F28" s="235">
        <v>23236872302</v>
      </c>
      <c r="G28" s="235"/>
      <c r="H28" s="235">
        <v>0</v>
      </c>
      <c r="I28" s="235"/>
      <c r="J28" s="235">
        <v>31863951305</v>
      </c>
      <c r="K28" s="252">
        <v>31863951305</v>
      </c>
    </row>
    <row r="29" spans="2:10" ht="15" hidden="1">
      <c r="B29" s="177" t="s">
        <v>588</v>
      </c>
      <c r="D29" s="235">
        <v>0</v>
      </c>
      <c r="E29" s="235"/>
      <c r="F29" s="235">
        <v>0</v>
      </c>
      <c r="G29" s="235"/>
      <c r="H29" s="235">
        <v>0</v>
      </c>
      <c r="I29" s="235"/>
      <c r="J29" s="235">
        <v>0</v>
      </c>
    </row>
    <row r="30" spans="2:14" ht="15">
      <c r="B30" s="177" t="s">
        <v>589</v>
      </c>
      <c r="D30" s="235">
        <v>371210970</v>
      </c>
      <c r="E30" s="235"/>
      <c r="F30" s="235">
        <v>202534160</v>
      </c>
      <c r="G30" s="235"/>
      <c r="H30" s="235">
        <v>0</v>
      </c>
      <c r="I30" s="235"/>
      <c r="J30" s="235">
        <v>573745130</v>
      </c>
      <c r="K30" s="252">
        <v>-371210970</v>
      </c>
      <c r="L30" s="252">
        <v>-371210970</v>
      </c>
      <c r="N30" s="252">
        <v>-573745130</v>
      </c>
    </row>
    <row r="31" spans="2:14" ht="15">
      <c r="B31" s="177" t="s">
        <v>586</v>
      </c>
      <c r="D31" s="235">
        <v>0</v>
      </c>
      <c r="E31" s="235"/>
      <c r="F31" s="235">
        <v>0</v>
      </c>
      <c r="G31" s="235"/>
      <c r="H31" s="235">
        <v>0</v>
      </c>
      <c r="I31" s="235"/>
      <c r="J31" s="235">
        <v>0</v>
      </c>
      <c r="L31" s="252">
        <v>0</v>
      </c>
      <c r="N31" s="252">
        <v>0</v>
      </c>
    </row>
    <row r="32" spans="2:11" ht="15">
      <c r="B32" s="177" t="s">
        <v>587</v>
      </c>
      <c r="D32" s="235">
        <v>371210970</v>
      </c>
      <c r="E32" s="235"/>
      <c r="F32" s="235">
        <v>202534160</v>
      </c>
      <c r="G32" s="235"/>
      <c r="H32" s="235">
        <v>0</v>
      </c>
      <c r="I32" s="235"/>
      <c r="J32" s="235">
        <v>573745130</v>
      </c>
      <c r="K32" s="252">
        <v>-573745130</v>
      </c>
    </row>
    <row r="33" spans="2:10" ht="15" hidden="1">
      <c r="B33" s="177" t="s">
        <v>588</v>
      </c>
      <c r="D33" s="235">
        <v>0</v>
      </c>
      <c r="E33" s="235"/>
      <c r="F33" s="235">
        <v>0</v>
      </c>
      <c r="G33" s="235"/>
      <c r="H33" s="235">
        <v>0</v>
      </c>
      <c r="I33" s="235"/>
      <c r="J33" s="235">
        <v>0</v>
      </c>
    </row>
    <row r="34" spans="2:14" ht="15">
      <c r="B34" s="177" t="s">
        <v>590</v>
      </c>
      <c r="D34" s="235">
        <v>8255868033</v>
      </c>
      <c r="E34" s="235"/>
      <c r="F34" s="235">
        <v>23034338142</v>
      </c>
      <c r="G34" s="235"/>
      <c r="H34" s="235">
        <v>0</v>
      </c>
      <c r="I34" s="235"/>
      <c r="J34" s="235">
        <v>31290206175</v>
      </c>
      <c r="L34" s="252">
        <v>8255868033</v>
      </c>
      <c r="N34" s="252">
        <v>31290206175</v>
      </c>
    </row>
    <row r="35" spans="2:10" ht="15">
      <c r="B35" s="177" t="s">
        <v>586</v>
      </c>
      <c r="D35" s="235">
        <v>0</v>
      </c>
      <c r="E35" s="235"/>
      <c r="F35" s="235">
        <v>0</v>
      </c>
      <c r="G35" s="235"/>
      <c r="H35" s="235">
        <v>0</v>
      </c>
      <c r="I35" s="235"/>
      <c r="J35" s="235">
        <v>0</v>
      </c>
    </row>
    <row r="36" spans="2:10" ht="15">
      <c r="B36" s="177" t="s">
        <v>587</v>
      </c>
      <c r="D36" s="235">
        <v>8255868033</v>
      </c>
      <c r="E36" s="235"/>
      <c r="F36" s="235">
        <v>23034338142</v>
      </c>
      <c r="G36" s="235"/>
      <c r="H36" s="235">
        <v>0</v>
      </c>
      <c r="I36" s="235"/>
      <c r="J36" s="235">
        <v>31290206175</v>
      </c>
    </row>
    <row r="37" spans="2:10" ht="15" hidden="1">
      <c r="B37" s="177" t="s">
        <v>588</v>
      </c>
      <c r="D37" s="235">
        <v>0</v>
      </c>
      <c r="E37" s="235"/>
      <c r="F37" s="235">
        <v>0</v>
      </c>
      <c r="G37" s="235"/>
      <c r="H37" s="235">
        <v>0</v>
      </c>
      <c r="I37" s="235"/>
      <c r="J37" s="235">
        <v>0</v>
      </c>
    </row>
    <row r="39" spans="2:14" ht="15" hidden="1">
      <c r="B39" s="177" t="s">
        <v>782</v>
      </c>
      <c r="L39" s="252">
        <v>8255868033</v>
      </c>
      <c r="N39" s="252">
        <v>31290206175</v>
      </c>
    </row>
    <row r="40" spans="12:14" ht="15">
      <c r="L40" s="252">
        <v>0</v>
      </c>
      <c r="N40" s="252">
        <v>0</v>
      </c>
    </row>
    <row r="41" spans="1:4" ht="15">
      <c r="A41" s="200" t="s">
        <v>591</v>
      </c>
      <c r="B41" s="200" t="s">
        <v>592</v>
      </c>
      <c r="C41" s="200"/>
      <c r="D41" s="200"/>
    </row>
    <row r="42" spans="8:10" ht="29.25">
      <c r="H42" s="241" t="s">
        <v>769</v>
      </c>
      <c r="J42" s="241" t="s">
        <v>770</v>
      </c>
    </row>
    <row r="43" spans="2:14" ht="15">
      <c r="B43" s="200" t="s">
        <v>593</v>
      </c>
      <c r="H43" s="235">
        <v>15552460242</v>
      </c>
      <c r="I43" s="235"/>
      <c r="J43" s="235">
        <v>15552460242</v>
      </c>
      <c r="L43" s="252">
        <v>0</v>
      </c>
      <c r="N43" s="252">
        <v>0</v>
      </c>
    </row>
    <row r="44" spans="2:10" ht="15" hidden="1">
      <c r="B44" s="200" t="s">
        <v>789</v>
      </c>
      <c r="H44" s="235"/>
      <c r="I44" s="235"/>
      <c r="J44" s="235"/>
    </row>
    <row r="45" spans="2:10" ht="15" hidden="1">
      <c r="B45" s="200" t="s">
        <v>594</v>
      </c>
      <c r="H45" s="235">
        <v>15462460242</v>
      </c>
      <c r="I45" s="235"/>
      <c r="J45" s="235"/>
    </row>
    <row r="46" spans="2:10" ht="15" hidden="1">
      <c r="B46" s="200" t="s">
        <v>595</v>
      </c>
      <c r="H46" s="235">
        <v>90000000</v>
      </c>
      <c r="I46" s="235"/>
      <c r="J46" s="235"/>
    </row>
    <row r="47" spans="2:10" ht="15" hidden="1">
      <c r="B47" s="200"/>
      <c r="H47" s="235"/>
      <c r="I47" s="235"/>
      <c r="J47" s="235"/>
    </row>
    <row r="48" spans="2:10" ht="15" hidden="1">
      <c r="B48" s="200"/>
      <c r="H48" s="235" t="s">
        <v>596</v>
      </c>
      <c r="I48" s="235"/>
      <c r="J48" s="235" t="s">
        <v>597</v>
      </c>
    </row>
    <row r="49" spans="2:14" ht="15">
      <c r="B49" s="200" t="s">
        <v>598</v>
      </c>
      <c r="H49" s="235">
        <v>17568591385</v>
      </c>
      <c r="I49" s="235">
        <v>0</v>
      </c>
      <c r="J49" s="235">
        <v>20453614145</v>
      </c>
      <c r="L49" s="252">
        <v>17568591385</v>
      </c>
      <c r="N49" s="252">
        <v>20453614145</v>
      </c>
    </row>
    <row r="50" spans="8:10" ht="15" hidden="1">
      <c r="H50" s="235" t="s">
        <v>596</v>
      </c>
      <c r="I50" s="235"/>
      <c r="J50" s="235" t="s">
        <v>597</v>
      </c>
    </row>
    <row r="51" spans="2:14" ht="15">
      <c r="B51" s="177" t="s">
        <v>789</v>
      </c>
      <c r="H51" s="235"/>
      <c r="I51" s="235"/>
      <c r="J51" s="235"/>
      <c r="L51" s="252">
        <v>0</v>
      </c>
      <c r="N51" s="252">
        <v>0</v>
      </c>
    </row>
    <row r="52" spans="2:10" ht="15">
      <c r="B52" s="177" t="s">
        <v>599</v>
      </c>
      <c r="H52" s="235">
        <v>16619000000</v>
      </c>
      <c r="I52" s="235"/>
      <c r="J52" s="235">
        <v>19424560000</v>
      </c>
    </row>
    <row r="53" spans="2:10" ht="15">
      <c r="B53" s="177" t="s">
        <v>600</v>
      </c>
      <c r="H53" s="235">
        <v>60000000</v>
      </c>
      <c r="I53" s="235"/>
      <c r="J53" s="235">
        <v>120800000</v>
      </c>
    </row>
    <row r="54" spans="2:10" ht="15">
      <c r="B54" s="177" t="s">
        <v>601</v>
      </c>
      <c r="H54" s="235">
        <v>0</v>
      </c>
      <c r="I54" s="235"/>
      <c r="J54" s="235">
        <v>0</v>
      </c>
    </row>
    <row r="55" spans="2:10" ht="15">
      <c r="B55" s="177" t="s">
        <v>602</v>
      </c>
      <c r="H55" s="235">
        <v>0</v>
      </c>
      <c r="I55" s="235"/>
      <c r="J55" s="235">
        <v>0</v>
      </c>
    </row>
    <row r="56" spans="2:10" ht="15">
      <c r="B56" s="177" t="s">
        <v>603</v>
      </c>
      <c r="H56" s="235">
        <v>889591385</v>
      </c>
      <c r="I56" s="235"/>
      <c r="J56" s="235">
        <v>908254145</v>
      </c>
    </row>
    <row r="57" spans="2:10" ht="15">
      <c r="B57" s="200" t="s">
        <v>604</v>
      </c>
      <c r="H57" s="235">
        <v>-2517985000</v>
      </c>
      <c r="I57" s="235"/>
      <c r="J57" s="235">
        <v>-2517985000</v>
      </c>
    </row>
    <row r="58" spans="8:10" ht="15">
      <c r="H58" s="235"/>
      <c r="I58" s="235"/>
      <c r="J58" s="235"/>
    </row>
    <row r="59" spans="2:14" ht="15.75" thickBot="1">
      <c r="B59" s="200" t="s">
        <v>605</v>
      </c>
      <c r="H59" s="277">
        <v>30603066627</v>
      </c>
      <c r="I59" s="235"/>
      <c r="J59" s="277">
        <v>33488089387</v>
      </c>
      <c r="K59" s="252">
        <v>30603066627</v>
      </c>
      <c r="L59" s="252">
        <v>30603066627</v>
      </c>
      <c r="M59" s="252">
        <v>30603066627</v>
      </c>
      <c r="N59" s="252">
        <v>33488089387</v>
      </c>
    </row>
    <row r="60" spans="12:14" ht="15.75" thickTop="1">
      <c r="L60" s="252">
        <v>0</v>
      </c>
      <c r="N60" s="252">
        <v>0</v>
      </c>
    </row>
    <row r="65" spans="2:14" ht="15">
      <c r="B65" s="177" t="s">
        <v>778</v>
      </c>
      <c r="L65" s="252">
        <v>0</v>
      </c>
      <c r="N65" s="252">
        <v>0</v>
      </c>
    </row>
    <row r="66" ht="15" hidden="1"/>
    <row r="67" ht="15">
      <c r="B67" s="177" t="s">
        <v>606</v>
      </c>
    </row>
    <row r="68" spans="6:10" ht="29.25">
      <c r="F68" s="241" t="s">
        <v>769</v>
      </c>
      <c r="J68" s="241" t="s">
        <v>770</v>
      </c>
    </row>
    <row r="69" spans="2:10" ht="15">
      <c r="B69" s="177" t="s">
        <v>594</v>
      </c>
      <c r="F69" s="235">
        <v>15462460242</v>
      </c>
      <c r="J69" s="235">
        <v>15462460242</v>
      </c>
    </row>
    <row r="70" spans="2:10" ht="15">
      <c r="B70" s="177" t="s">
        <v>595</v>
      </c>
      <c r="F70" s="235">
        <v>90000000</v>
      </c>
      <c r="J70" s="235">
        <v>90000000</v>
      </c>
    </row>
    <row r="71" ht="15" hidden="1"/>
    <row r="72" spans="2:10" ht="15.75" thickBot="1">
      <c r="B72" s="177" t="s">
        <v>782</v>
      </c>
      <c r="F72" s="236">
        <v>15552460242</v>
      </c>
      <c r="J72" s="236">
        <v>15552460242</v>
      </c>
    </row>
    <row r="73" ht="15.75" thickTop="1"/>
    <row r="74" ht="15">
      <c r="B74" s="177" t="s">
        <v>607</v>
      </c>
    </row>
    <row r="75" spans="4:10" ht="15">
      <c r="D75" s="449" t="s">
        <v>56</v>
      </c>
      <c r="E75" s="449"/>
      <c r="F75" s="449"/>
      <c r="H75" s="449" t="s">
        <v>57</v>
      </c>
      <c r="I75" s="449"/>
      <c r="J75" s="449"/>
    </row>
    <row r="76" spans="4:12" ht="15">
      <c r="D76" s="278" t="s">
        <v>804</v>
      </c>
      <c r="E76" s="278"/>
      <c r="F76" s="278" t="s">
        <v>805</v>
      </c>
      <c r="H76" s="278" t="s">
        <v>804</v>
      </c>
      <c r="I76" s="278"/>
      <c r="J76" s="278" t="s">
        <v>805</v>
      </c>
      <c r="L76" s="280" t="s">
        <v>806</v>
      </c>
    </row>
    <row r="77" spans="2:12" ht="15">
      <c r="B77" s="177" t="s">
        <v>608</v>
      </c>
      <c r="D77" s="235"/>
      <c r="E77" s="235"/>
      <c r="F77" s="235"/>
      <c r="G77" s="235"/>
      <c r="H77" s="235">
        <v>4479</v>
      </c>
      <c r="I77" s="235"/>
      <c r="J77" s="235">
        <v>480560000</v>
      </c>
      <c r="L77" s="279" t="s">
        <v>609</v>
      </c>
    </row>
    <row r="78" spans="2:12" ht="15">
      <c r="B78" s="177" t="s">
        <v>610</v>
      </c>
      <c r="D78" s="235">
        <v>585000</v>
      </c>
      <c r="E78" s="235"/>
      <c r="F78" s="235">
        <v>4705000000</v>
      </c>
      <c r="G78" s="235"/>
      <c r="H78" s="235">
        <v>300000</v>
      </c>
      <c r="I78" s="235"/>
      <c r="J78" s="235">
        <v>4705000000</v>
      </c>
      <c r="L78" s="279" t="s">
        <v>819</v>
      </c>
    </row>
    <row r="79" spans="2:12" ht="15">
      <c r="B79" s="177" t="s">
        <v>611</v>
      </c>
      <c r="D79" s="235">
        <v>350000</v>
      </c>
      <c r="E79" s="235"/>
      <c r="F79" s="235">
        <v>3840000000</v>
      </c>
      <c r="G79" s="235"/>
      <c r="H79" s="235">
        <v>200000</v>
      </c>
      <c r="I79" s="235"/>
      <c r="J79" s="235">
        <v>2040000000</v>
      </c>
      <c r="L79" s="279" t="s">
        <v>612</v>
      </c>
    </row>
    <row r="80" spans="2:12" ht="15">
      <c r="B80" s="177" t="s">
        <v>613</v>
      </c>
      <c r="D80" s="235">
        <v>50000</v>
      </c>
      <c r="E80" s="235"/>
      <c r="F80" s="235">
        <v>585000000</v>
      </c>
      <c r="G80" s="235"/>
      <c r="H80" s="235">
        <v>50000</v>
      </c>
      <c r="I80" s="235"/>
      <c r="J80" s="235">
        <v>585000000</v>
      </c>
      <c r="L80" s="279"/>
    </row>
    <row r="81" spans="2:12" ht="15">
      <c r="B81" s="177" t="s">
        <v>614</v>
      </c>
      <c r="D81" s="235">
        <v>50000</v>
      </c>
      <c r="E81" s="235"/>
      <c r="F81" s="235">
        <v>527500000</v>
      </c>
      <c r="G81" s="235"/>
      <c r="H81" s="235">
        <v>50000</v>
      </c>
      <c r="I81" s="235"/>
      <c r="J81" s="235">
        <v>527500000</v>
      </c>
      <c r="L81" s="279"/>
    </row>
    <row r="82" spans="2:12" ht="15">
      <c r="B82" s="177" t="s">
        <v>615</v>
      </c>
      <c r="D82" s="235">
        <v>50000</v>
      </c>
      <c r="E82" s="235"/>
      <c r="F82" s="235">
        <v>897500000</v>
      </c>
      <c r="G82" s="235"/>
      <c r="H82" s="235">
        <v>50000</v>
      </c>
      <c r="I82" s="235"/>
      <c r="J82" s="235">
        <v>897500000</v>
      </c>
      <c r="L82" s="279"/>
    </row>
    <row r="83" spans="2:12" ht="15">
      <c r="B83" s="177" t="s">
        <v>616</v>
      </c>
      <c r="D83" s="235">
        <v>30000</v>
      </c>
      <c r="E83" s="235"/>
      <c r="F83" s="235">
        <v>339000000</v>
      </c>
      <c r="G83" s="235"/>
      <c r="H83" s="235">
        <v>30000</v>
      </c>
      <c r="I83" s="235"/>
      <c r="J83" s="235">
        <v>339000000</v>
      </c>
      <c r="L83" s="279"/>
    </row>
    <row r="84" spans="2:12" ht="15">
      <c r="B84" s="177" t="s">
        <v>617</v>
      </c>
      <c r="D84" s="235">
        <v>44155</v>
      </c>
      <c r="E84" s="235"/>
      <c r="F84" s="235">
        <v>1936000000</v>
      </c>
      <c r="G84" s="235"/>
      <c r="H84" s="235">
        <v>44155</v>
      </c>
      <c r="I84" s="235"/>
      <c r="J84" s="235">
        <v>1936000000</v>
      </c>
      <c r="L84" s="279"/>
    </row>
    <row r="85" spans="2:12" ht="15">
      <c r="B85" s="177" t="s">
        <v>618</v>
      </c>
      <c r="D85" s="235">
        <v>30000</v>
      </c>
      <c r="E85" s="235"/>
      <c r="F85" s="235">
        <v>423000000</v>
      </c>
      <c r="G85" s="235"/>
      <c r="H85" s="235">
        <v>30000</v>
      </c>
      <c r="I85" s="235"/>
      <c r="J85" s="235">
        <v>423000000</v>
      </c>
      <c r="L85" s="279"/>
    </row>
    <row r="86" spans="2:12" ht="15">
      <c r="B86" s="177" t="s">
        <v>619</v>
      </c>
      <c r="D86" s="235"/>
      <c r="E86" s="235"/>
      <c r="F86" s="235"/>
      <c r="G86" s="235"/>
      <c r="H86" s="235">
        <v>150000</v>
      </c>
      <c r="I86" s="235"/>
      <c r="J86" s="235">
        <v>4125000000</v>
      </c>
      <c r="L86" s="279" t="s">
        <v>609</v>
      </c>
    </row>
    <row r="87" spans="2:12" ht="15">
      <c r="B87" s="177" t="s">
        <v>620</v>
      </c>
      <c r="D87" s="235">
        <v>30000</v>
      </c>
      <c r="E87" s="235"/>
      <c r="F87" s="235">
        <v>423000000</v>
      </c>
      <c r="G87" s="235"/>
      <c r="H87" s="235">
        <v>30000</v>
      </c>
      <c r="I87" s="235"/>
      <c r="J87" s="235">
        <v>423000000</v>
      </c>
      <c r="L87" s="279"/>
    </row>
    <row r="88" spans="2:12" ht="15">
      <c r="B88" s="177" t="s">
        <v>621</v>
      </c>
      <c r="D88" s="235">
        <v>30000</v>
      </c>
      <c r="E88" s="235"/>
      <c r="F88" s="235">
        <v>760500000</v>
      </c>
      <c r="G88" s="235"/>
      <c r="H88" s="235">
        <v>30000</v>
      </c>
      <c r="I88" s="235"/>
      <c r="J88" s="235">
        <v>760500000</v>
      </c>
      <c r="L88" s="279"/>
    </row>
    <row r="89" spans="2:12" ht="15">
      <c r="B89" s="177" t="s">
        <v>622</v>
      </c>
      <c r="D89" s="235">
        <v>50000</v>
      </c>
      <c r="E89" s="235"/>
      <c r="F89" s="235">
        <v>1185000000</v>
      </c>
      <c r="G89" s="235"/>
      <c r="H89" s="235">
        <v>50000</v>
      </c>
      <c r="I89" s="235"/>
      <c r="J89" s="235">
        <v>1185000000</v>
      </c>
      <c r="L89" s="279"/>
    </row>
    <row r="90" spans="2:12" ht="15">
      <c r="B90" s="177" t="s">
        <v>623</v>
      </c>
      <c r="D90" s="235">
        <v>35000</v>
      </c>
      <c r="E90" s="235"/>
      <c r="F90" s="235">
        <v>997500000</v>
      </c>
      <c r="G90" s="235"/>
      <c r="H90" s="235">
        <v>35000</v>
      </c>
      <c r="I90" s="235"/>
      <c r="J90" s="235">
        <v>997500000</v>
      </c>
      <c r="L90" s="279"/>
    </row>
    <row r="91" spans="4:10" ht="15">
      <c r="D91" s="235"/>
      <c r="E91" s="235"/>
      <c r="F91" s="235"/>
      <c r="G91" s="235"/>
      <c r="H91" s="235"/>
      <c r="I91" s="235"/>
      <c r="J91" s="235"/>
    </row>
    <row r="92" spans="2:10" ht="15.75" thickBot="1">
      <c r="B92" s="177" t="s">
        <v>782</v>
      </c>
      <c r="D92" s="235"/>
      <c r="E92" s="235"/>
      <c r="F92" s="236">
        <v>16619000000</v>
      </c>
      <c r="G92" s="235"/>
      <c r="H92" s="235"/>
      <c r="I92" s="235"/>
      <c r="J92" s="236">
        <v>19424560000</v>
      </c>
    </row>
    <row r="93" ht="15.75" thickTop="1"/>
    <row r="94" ht="15">
      <c r="B94" s="177" t="s">
        <v>624</v>
      </c>
    </row>
    <row r="95" spans="2:10" ht="15">
      <c r="B95" s="177" t="s">
        <v>615</v>
      </c>
      <c r="J95" s="246">
        <v>-297500000</v>
      </c>
    </row>
    <row r="96" spans="2:10" ht="15">
      <c r="B96" s="177" t="s">
        <v>617</v>
      </c>
      <c r="J96" s="246">
        <v>-1361985000</v>
      </c>
    </row>
    <row r="97" spans="2:10" ht="15">
      <c r="B97" s="177" t="s">
        <v>618</v>
      </c>
      <c r="J97" s="246">
        <v>-63000000</v>
      </c>
    </row>
    <row r="98" spans="2:10" ht="15">
      <c r="B98" s="177" t="s">
        <v>620</v>
      </c>
      <c r="J98" s="246">
        <v>-63000000</v>
      </c>
    </row>
    <row r="99" spans="2:10" ht="15">
      <c r="B99" s="177" t="s">
        <v>622</v>
      </c>
      <c r="J99" s="246">
        <v>-435000000</v>
      </c>
    </row>
    <row r="100" spans="2:10" ht="15">
      <c r="B100" s="177" t="s">
        <v>623</v>
      </c>
      <c r="J100" s="246">
        <v>-297500000</v>
      </c>
    </row>
    <row r="101" ht="15">
      <c r="J101" s="246"/>
    </row>
    <row r="102" spans="2:10" ht="15.75" thickBot="1">
      <c r="B102" s="200" t="s">
        <v>782</v>
      </c>
      <c r="J102" s="247">
        <v>-2517985000</v>
      </c>
    </row>
    <row r="103" ht="15.75" thickTop="1"/>
    <row r="105" spans="1:2" ht="15">
      <c r="A105" s="200" t="s">
        <v>625</v>
      </c>
      <c r="B105" s="200" t="s">
        <v>626</v>
      </c>
    </row>
    <row r="107" spans="8:10" ht="29.25">
      <c r="H107" s="241" t="s">
        <v>769</v>
      </c>
      <c r="J107" s="241" t="s">
        <v>770</v>
      </c>
    </row>
    <row r="108" spans="2:10" ht="15">
      <c r="B108" s="177" t="s">
        <v>627</v>
      </c>
      <c r="H108" s="235">
        <v>84421112345</v>
      </c>
      <c r="I108" s="235"/>
      <c r="J108" s="235">
        <v>76843094045</v>
      </c>
    </row>
    <row r="109" spans="2:10" ht="15">
      <c r="B109" s="177" t="s">
        <v>628</v>
      </c>
      <c r="H109" s="235">
        <v>61600000000</v>
      </c>
      <c r="I109" s="235">
        <v>0</v>
      </c>
      <c r="J109" s="235">
        <v>55300000000</v>
      </c>
    </row>
    <row r="110" spans="2:10" ht="15">
      <c r="B110" s="177" t="s">
        <v>629</v>
      </c>
      <c r="H110" s="235">
        <v>21000000000</v>
      </c>
      <c r="I110" s="235"/>
      <c r="J110" s="235">
        <v>25800000000</v>
      </c>
    </row>
    <row r="111" spans="2:10" ht="15">
      <c r="B111" s="177" t="s">
        <v>630</v>
      </c>
      <c r="H111" s="235">
        <v>13000000000</v>
      </c>
      <c r="I111" s="235"/>
      <c r="J111" s="235">
        <v>10000000000</v>
      </c>
    </row>
    <row r="112" spans="2:10" ht="15">
      <c r="B112" s="177" t="s">
        <v>631</v>
      </c>
      <c r="H112" s="235">
        <v>10000000000</v>
      </c>
      <c r="I112" s="235"/>
      <c r="J112" s="235">
        <v>3500000000</v>
      </c>
    </row>
    <row r="113" spans="2:10" ht="15">
      <c r="B113" s="177" t="s">
        <v>632</v>
      </c>
      <c r="H113" s="235">
        <v>17600000000</v>
      </c>
      <c r="I113" s="235"/>
      <c r="J113" s="235">
        <v>16000000000</v>
      </c>
    </row>
    <row r="114" spans="2:10" ht="15">
      <c r="B114" s="177" t="s">
        <v>633</v>
      </c>
      <c r="H114" s="235">
        <v>22821112345</v>
      </c>
      <c r="I114" s="235">
        <v>0</v>
      </c>
      <c r="J114" s="235">
        <v>21543094045</v>
      </c>
    </row>
    <row r="115" spans="8:10" ht="15" hidden="1">
      <c r="H115" s="235"/>
      <c r="I115" s="235"/>
      <c r="J115" s="235"/>
    </row>
    <row r="116" spans="8:10" ht="15" hidden="1">
      <c r="H116" s="235"/>
      <c r="I116" s="235"/>
      <c r="J116" s="235"/>
    </row>
    <row r="117" spans="2:10" ht="15">
      <c r="B117" s="177" t="s">
        <v>634</v>
      </c>
      <c r="H117" s="235"/>
      <c r="I117" s="235"/>
      <c r="J117" s="235">
        <v>0</v>
      </c>
    </row>
    <row r="118" spans="8:10" ht="15" hidden="1">
      <c r="H118" s="235"/>
      <c r="I118" s="235"/>
      <c r="J118" s="235"/>
    </row>
    <row r="119" spans="2:14" ht="15.75" thickBot="1">
      <c r="B119" s="177" t="s">
        <v>782</v>
      </c>
      <c r="H119" s="236">
        <v>84421112345</v>
      </c>
      <c r="I119" s="235"/>
      <c r="J119" s="236">
        <v>76843094045</v>
      </c>
      <c r="L119" s="252">
        <v>84421112345</v>
      </c>
      <c r="N119" s="252">
        <v>76843094045</v>
      </c>
    </row>
    <row r="120" spans="12:14" ht="15.75" thickTop="1">
      <c r="L120" s="252">
        <v>0</v>
      </c>
      <c r="N120" s="252">
        <v>0</v>
      </c>
    </row>
    <row r="121" ht="15" hidden="1">
      <c r="B121" s="177" t="s">
        <v>635</v>
      </c>
    </row>
    <row r="122" spans="8:10" ht="15" hidden="1">
      <c r="H122" s="177" t="s">
        <v>834</v>
      </c>
      <c r="J122" s="177" t="s">
        <v>835</v>
      </c>
    </row>
    <row r="123" spans="8:10" ht="15" hidden="1">
      <c r="H123" s="177">
        <v>5722465763</v>
      </c>
      <c r="J123" s="177">
        <v>7906224485</v>
      </c>
    </row>
    <row r="124" ht="15" hidden="1"/>
    <row r="125" ht="15" hidden="1">
      <c r="B125" s="177" t="s">
        <v>636</v>
      </c>
    </row>
    <row r="126" spans="2:14" ht="15" hidden="1">
      <c r="B126" s="177" t="s">
        <v>789</v>
      </c>
      <c r="N126" s="252" t="s">
        <v>637</v>
      </c>
    </row>
    <row r="127" ht="15" hidden="1"/>
    <row r="128" ht="15" hidden="1"/>
    <row r="129" ht="15" hidden="1"/>
    <row r="130" spans="2:12" ht="15" hidden="1">
      <c r="B130" s="177" t="s">
        <v>782</v>
      </c>
      <c r="J130" s="177">
        <v>0</v>
      </c>
      <c r="L130" s="252">
        <v>5722465763</v>
      </c>
    </row>
    <row r="131" ht="15" hidden="1"/>
    <row r="132" spans="1:12" ht="15">
      <c r="A132" s="177" t="s">
        <v>638</v>
      </c>
      <c r="B132" s="177" t="s">
        <v>639</v>
      </c>
      <c r="L132" s="252">
        <v>0</v>
      </c>
    </row>
    <row r="133" spans="8:10" ht="29.25">
      <c r="H133" s="241" t="s">
        <v>769</v>
      </c>
      <c r="J133" s="241" t="s">
        <v>770</v>
      </c>
    </row>
    <row r="134" spans="2:10" ht="15">
      <c r="B134" s="177" t="s">
        <v>640</v>
      </c>
      <c r="H134" s="235">
        <v>4763005849</v>
      </c>
      <c r="I134" s="235"/>
      <c r="J134" s="235">
        <v>5131014203.35</v>
      </c>
    </row>
    <row r="135" spans="2:10" ht="15">
      <c r="B135" s="177" t="s">
        <v>641</v>
      </c>
      <c r="H135" s="235"/>
      <c r="I135" s="235"/>
      <c r="J135" s="235"/>
    </row>
    <row r="136" spans="2:10" ht="15">
      <c r="B136" s="177" t="s">
        <v>642</v>
      </c>
      <c r="H136" s="235">
        <v>0</v>
      </c>
      <c r="I136" s="235"/>
      <c r="J136" s="235">
        <v>0</v>
      </c>
    </row>
    <row r="137" spans="2:10" ht="15">
      <c r="B137" s="177" t="s">
        <v>643</v>
      </c>
      <c r="H137" s="235">
        <v>0</v>
      </c>
      <c r="I137" s="235"/>
      <c r="J137" s="235">
        <v>0</v>
      </c>
    </row>
    <row r="138" spans="2:10" ht="15">
      <c r="B138" s="177" t="s">
        <v>644</v>
      </c>
      <c r="H138" s="235">
        <v>4690992426</v>
      </c>
      <c r="I138" s="235"/>
      <c r="J138" s="235">
        <v>5072040905.35</v>
      </c>
    </row>
    <row r="139" spans="2:10" ht="15">
      <c r="B139" s="177" t="s">
        <v>645</v>
      </c>
      <c r="H139" s="235">
        <v>0</v>
      </c>
      <c r="I139" s="235"/>
      <c r="J139" s="235">
        <v>0</v>
      </c>
    </row>
    <row r="140" spans="2:10" ht="15">
      <c r="B140" s="177" t="s">
        <v>646</v>
      </c>
      <c r="H140" s="235">
        <v>0</v>
      </c>
      <c r="I140" s="235"/>
      <c r="J140" s="235">
        <v>0</v>
      </c>
    </row>
    <row r="141" spans="2:10" ht="15">
      <c r="B141" s="177" t="s">
        <v>647</v>
      </c>
      <c r="H141" s="235">
        <v>0</v>
      </c>
      <c r="I141" s="235"/>
      <c r="J141" s="235">
        <v>0</v>
      </c>
    </row>
    <row r="142" spans="2:10" ht="15">
      <c r="B142" s="177" t="s">
        <v>648</v>
      </c>
      <c r="H142" s="235">
        <v>72013423</v>
      </c>
      <c r="I142" s="235"/>
      <c r="J142" s="235">
        <v>58973298</v>
      </c>
    </row>
    <row r="143" spans="2:10" ht="15">
      <c r="B143" s="177" t="s">
        <v>649</v>
      </c>
      <c r="H143" s="235">
        <v>72013423</v>
      </c>
      <c r="I143" s="235"/>
      <c r="J143" s="235">
        <v>58973298</v>
      </c>
    </row>
    <row r="144" spans="2:10" ht="15">
      <c r="B144" s="177" t="s">
        <v>650</v>
      </c>
      <c r="H144" s="235">
        <v>0</v>
      </c>
      <c r="I144" s="235"/>
      <c r="J144" s="235">
        <v>0</v>
      </c>
    </row>
    <row r="145" spans="2:10" ht="15">
      <c r="B145" s="177" t="s">
        <v>651</v>
      </c>
      <c r="H145" s="235">
        <v>0</v>
      </c>
      <c r="I145" s="235"/>
      <c r="J145" s="235">
        <v>0</v>
      </c>
    </row>
    <row r="146" spans="2:10" ht="15">
      <c r="B146" s="177" t="s">
        <v>652</v>
      </c>
      <c r="H146" s="235">
        <v>0</v>
      </c>
      <c r="I146" s="235"/>
      <c r="J146" s="235">
        <v>0</v>
      </c>
    </row>
    <row r="147" spans="2:14" ht="15">
      <c r="B147" s="177" t="s">
        <v>653</v>
      </c>
      <c r="H147" s="235">
        <v>0</v>
      </c>
      <c r="I147" s="235"/>
      <c r="J147" s="235">
        <v>0</v>
      </c>
      <c r="N147" s="252">
        <v>4763005849</v>
      </c>
    </row>
    <row r="148" spans="8:10" ht="15">
      <c r="H148" s="235"/>
      <c r="I148" s="235"/>
      <c r="J148" s="235"/>
    </row>
    <row r="149" spans="2:14" ht="15.75" thickBot="1">
      <c r="B149" s="177" t="s">
        <v>782</v>
      </c>
      <c r="H149" s="236">
        <v>4763005849</v>
      </c>
      <c r="I149" s="235"/>
      <c r="J149" s="236">
        <v>5131014203.35</v>
      </c>
      <c r="L149" s="252">
        <v>4664916183</v>
      </c>
      <c r="N149" s="252">
        <v>5131014203.35</v>
      </c>
    </row>
    <row r="150" spans="12:14" ht="15.75" thickTop="1">
      <c r="L150" s="252">
        <v>98089666</v>
      </c>
      <c r="N150" s="252">
        <v>0</v>
      </c>
    </row>
    <row r="151" spans="2:10" ht="49.5" customHeight="1">
      <c r="B151" s="441" t="s">
        <v>654</v>
      </c>
      <c r="C151" s="442"/>
      <c r="D151" s="442"/>
      <c r="E151" s="442"/>
      <c r="F151" s="442"/>
      <c r="G151" s="442"/>
      <c r="H151" s="442"/>
      <c r="I151" s="442"/>
      <c r="J151" s="442"/>
    </row>
    <row r="153" spans="1:2" ht="15">
      <c r="A153" s="200" t="s">
        <v>655</v>
      </c>
      <c r="B153" s="200" t="s">
        <v>656</v>
      </c>
    </row>
    <row r="154" spans="8:10" ht="29.25">
      <c r="H154" s="241" t="s">
        <v>769</v>
      </c>
      <c r="J154" s="241" t="s">
        <v>770</v>
      </c>
    </row>
    <row r="155" spans="2:10" ht="15" hidden="1">
      <c r="B155" s="177" t="s">
        <v>657</v>
      </c>
      <c r="H155" s="246">
        <v>0</v>
      </c>
      <c r="I155" s="246"/>
      <c r="J155" s="246">
        <v>0</v>
      </c>
    </row>
    <row r="156" spans="2:10" ht="15">
      <c r="B156" s="177" t="s">
        <v>658</v>
      </c>
      <c r="H156" s="246">
        <v>0</v>
      </c>
      <c r="I156" s="246"/>
      <c r="J156" s="246">
        <v>0</v>
      </c>
    </row>
    <row r="157" spans="2:10" ht="15">
      <c r="B157" s="177" t="s">
        <v>659</v>
      </c>
      <c r="H157" s="246">
        <v>0</v>
      </c>
      <c r="I157" s="246"/>
      <c r="J157" s="246">
        <v>0</v>
      </c>
    </row>
    <row r="158" spans="2:10" ht="15">
      <c r="B158" s="177" t="s">
        <v>660</v>
      </c>
      <c r="H158" s="246">
        <v>0</v>
      </c>
      <c r="I158" s="246"/>
      <c r="J158" s="246">
        <v>109232258</v>
      </c>
    </row>
    <row r="159" spans="2:14" ht="15.75" thickBot="1">
      <c r="B159" s="200" t="s">
        <v>782</v>
      </c>
      <c r="H159" s="247">
        <v>0</v>
      </c>
      <c r="I159" s="246"/>
      <c r="J159" s="247">
        <v>109232258</v>
      </c>
      <c r="L159" s="252">
        <v>0</v>
      </c>
      <c r="N159" s="252">
        <v>109232258</v>
      </c>
    </row>
    <row r="160" ht="15.75" thickTop="1">
      <c r="N160" s="252">
        <v>0</v>
      </c>
    </row>
    <row r="161" spans="1:2" ht="15">
      <c r="A161" s="177" t="s">
        <v>661</v>
      </c>
      <c r="B161" s="177" t="s">
        <v>662</v>
      </c>
    </row>
    <row r="162" spans="8:10" ht="29.25">
      <c r="H162" s="241" t="s">
        <v>769</v>
      </c>
      <c r="J162" s="241" t="s">
        <v>770</v>
      </c>
    </row>
    <row r="163" spans="2:10" ht="15">
      <c r="B163" s="177" t="s">
        <v>663</v>
      </c>
      <c r="H163" s="246">
        <v>0</v>
      </c>
      <c r="I163" s="246"/>
      <c r="J163" s="246">
        <v>0</v>
      </c>
    </row>
    <row r="164" spans="2:10" ht="15">
      <c r="B164" s="177" t="s">
        <v>664</v>
      </c>
      <c r="H164" s="246">
        <v>5160582</v>
      </c>
      <c r="I164" s="246"/>
      <c r="J164" s="246">
        <v>0</v>
      </c>
    </row>
    <row r="165" spans="2:10" ht="15">
      <c r="B165" s="177" t="s">
        <v>665</v>
      </c>
      <c r="H165" s="246">
        <v>37332053</v>
      </c>
      <c r="I165" s="246"/>
      <c r="J165" s="246">
        <v>24783808</v>
      </c>
    </row>
    <row r="166" spans="2:10" ht="15">
      <c r="B166" s="177" t="s">
        <v>666</v>
      </c>
      <c r="H166" s="246">
        <v>35280</v>
      </c>
      <c r="I166" s="246"/>
      <c r="J166" s="246">
        <v>0</v>
      </c>
    </row>
    <row r="167" spans="2:10" ht="15">
      <c r="B167" s="177" t="s">
        <v>667</v>
      </c>
      <c r="H167" s="246">
        <v>0</v>
      </c>
      <c r="I167" s="246"/>
      <c r="J167" s="246">
        <v>0</v>
      </c>
    </row>
    <row r="168" spans="2:10" ht="15">
      <c r="B168" s="177" t="s">
        <v>668</v>
      </c>
      <c r="H168" s="246">
        <v>1057521055</v>
      </c>
      <c r="I168" s="246"/>
      <c r="J168" s="246">
        <v>936152055</v>
      </c>
    </row>
    <row r="169" spans="2:10" ht="15">
      <c r="B169" s="177" t="s">
        <v>669</v>
      </c>
      <c r="H169" s="246">
        <v>210204749</v>
      </c>
      <c r="I169" s="246"/>
      <c r="J169" s="246">
        <v>420190562</v>
      </c>
    </row>
    <row r="170" spans="2:14" ht="15">
      <c r="B170" s="177" t="s">
        <v>670</v>
      </c>
      <c r="H170" s="246">
        <v>21334700</v>
      </c>
      <c r="I170" s="246"/>
      <c r="J170" s="246">
        <v>0</v>
      </c>
      <c r="N170" s="252">
        <v>1331588419</v>
      </c>
    </row>
    <row r="171" spans="8:10" ht="15" hidden="1">
      <c r="H171" s="246"/>
      <c r="I171" s="246"/>
      <c r="J171" s="246"/>
    </row>
    <row r="172" spans="2:14" ht="15.75" thickBot="1">
      <c r="B172" s="177" t="s">
        <v>782</v>
      </c>
      <c r="H172" s="247">
        <v>1331588419</v>
      </c>
      <c r="I172" s="246"/>
      <c r="J172" s="247">
        <v>1381126425</v>
      </c>
      <c r="L172" s="252">
        <v>1323746165</v>
      </c>
      <c r="N172" s="252">
        <v>1381126425</v>
      </c>
    </row>
    <row r="173" spans="8:14" ht="15.75" hidden="1" thickTop="1">
      <c r="H173" s="246"/>
      <c r="I173" s="246"/>
      <c r="J173" s="246"/>
      <c r="L173" s="252">
        <v>7842254</v>
      </c>
      <c r="N173" s="252">
        <v>0</v>
      </c>
    </row>
    <row r="174" spans="2:10" ht="15" hidden="1">
      <c r="B174" s="177" t="s">
        <v>671</v>
      </c>
      <c r="H174" s="246"/>
      <c r="I174" s="246"/>
      <c r="J174" s="246"/>
    </row>
    <row r="175" spans="8:10" ht="15" hidden="1">
      <c r="H175" s="246"/>
      <c r="I175" s="246"/>
      <c r="J175" s="246"/>
    </row>
    <row r="176" spans="2:13" ht="15" hidden="1">
      <c r="B176" s="177" t="s">
        <v>782</v>
      </c>
      <c r="H176" s="246">
        <v>1352923119</v>
      </c>
      <c r="I176" s="246"/>
      <c r="J176" s="246">
        <v>1381126425</v>
      </c>
      <c r="K176" s="252">
        <v>0</v>
      </c>
      <c r="M176" s="252">
        <v>109232258</v>
      </c>
    </row>
    <row r="177" spans="11:13" ht="15" hidden="1">
      <c r="K177" s="252">
        <v>-1352923119</v>
      </c>
      <c r="M177" s="252">
        <v>-1271894167</v>
      </c>
    </row>
    <row r="178" ht="15" hidden="1"/>
    <row r="179" ht="15" hidden="1"/>
    <row r="180" ht="15" hidden="1">
      <c r="B180" s="177" t="s">
        <v>672</v>
      </c>
    </row>
    <row r="181" spans="8:10" ht="15" hidden="1">
      <c r="H181" s="177" t="s">
        <v>834</v>
      </c>
      <c r="J181" s="177" t="s">
        <v>835</v>
      </c>
    </row>
    <row r="182" ht="15" hidden="1">
      <c r="B182" s="177" t="s">
        <v>789</v>
      </c>
    </row>
    <row r="183" ht="15" hidden="1"/>
    <row r="184" spans="2:10" ht="15" hidden="1">
      <c r="B184" s="177" t="s">
        <v>782</v>
      </c>
      <c r="H184" s="177">
        <v>0</v>
      </c>
      <c r="J184" s="177">
        <v>0</v>
      </c>
    </row>
    <row r="185" ht="15" hidden="1"/>
    <row r="186" ht="15" hidden="1"/>
    <row r="187" ht="15" hidden="1"/>
    <row r="188" ht="15.75" thickTop="1"/>
  </sheetData>
  <mergeCells count="7">
    <mergeCell ref="H1:J1"/>
    <mergeCell ref="A4:J4"/>
    <mergeCell ref="A5:J5"/>
    <mergeCell ref="D75:F75"/>
    <mergeCell ref="H75:J75"/>
    <mergeCell ref="B151:J151"/>
    <mergeCell ref="F2:J2"/>
  </mergeCells>
  <printOptions/>
  <pageMargins left="0.75" right="0.27" top="0.24" bottom="0.19" header="0.17" footer="0.17"/>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P79"/>
  <sheetViews>
    <sheetView workbookViewId="0" topLeftCell="A1">
      <selection activeCell="T61" sqref="T61"/>
    </sheetView>
  </sheetViews>
  <sheetFormatPr defaultColWidth="9.140625" defaultRowHeight="12.75"/>
  <cols>
    <col min="1" max="1" width="3.57421875" style="177" customWidth="1"/>
    <col min="2" max="2" width="38.00390625" style="177" customWidth="1"/>
    <col min="3" max="3" width="0.71875" style="177" customWidth="1"/>
    <col min="4" max="4" width="13.8515625" style="177" customWidth="1"/>
    <col min="5" max="5" width="0.71875" style="177" customWidth="1"/>
    <col min="6" max="6" width="14.7109375" style="177" customWidth="1"/>
    <col min="7" max="7" width="0.71875" style="177" customWidth="1"/>
    <col min="8" max="8" width="11.421875" style="177" bestFit="1" customWidth="1"/>
    <col min="9" max="9" width="0.71875" style="177" customWidth="1"/>
    <col min="10" max="10" width="13.00390625" style="177" customWidth="1"/>
    <col min="11" max="11" width="0.85546875" style="177" customWidth="1"/>
    <col min="12" max="12" width="15.57421875" style="177" customWidth="1"/>
    <col min="13" max="13" width="0.71875" style="177" customWidth="1"/>
    <col min="14" max="14" width="17.57421875" style="177" bestFit="1" customWidth="1"/>
    <col min="15" max="15" width="17.57421875" style="177" hidden="1" customWidth="1"/>
    <col min="16" max="16" width="12.7109375" style="177" hidden="1" customWidth="1"/>
    <col min="17" max="17" width="0" style="177" hidden="1" customWidth="1"/>
    <col min="18" max="16384" width="9.140625" style="177" customWidth="1"/>
  </cols>
  <sheetData>
    <row r="1" spans="1:14" s="3" customFormat="1" ht="12.75">
      <c r="A1" s="176" t="s">
        <v>942</v>
      </c>
      <c r="J1" s="440" t="s">
        <v>946</v>
      </c>
      <c r="K1" s="440"/>
      <c r="L1" s="440"/>
      <c r="M1" s="440"/>
      <c r="N1" s="440"/>
    </row>
    <row r="2" spans="1:14" s="3" customFormat="1" ht="12.75">
      <c r="A2" s="2" t="s">
        <v>944</v>
      </c>
      <c r="B2" s="2"/>
      <c r="C2" s="2"/>
      <c r="D2" s="2"/>
      <c r="E2" s="2"/>
      <c r="F2" s="2"/>
      <c r="G2" s="2"/>
      <c r="H2" s="2"/>
      <c r="I2" s="2"/>
      <c r="J2" s="439" t="s">
        <v>948</v>
      </c>
      <c r="K2" s="439"/>
      <c r="L2" s="439"/>
      <c r="M2" s="439"/>
      <c r="N2" s="439"/>
    </row>
    <row r="4" spans="1:14" ht="15">
      <c r="A4" s="430" t="s">
        <v>469</v>
      </c>
      <c r="B4" s="430"/>
      <c r="C4" s="430"/>
      <c r="D4" s="430"/>
      <c r="E4" s="430"/>
      <c r="F4" s="430"/>
      <c r="G4" s="430"/>
      <c r="H4" s="430"/>
      <c r="I4" s="430"/>
      <c r="J4" s="430"/>
      <c r="K4" s="430"/>
      <c r="L4" s="430"/>
      <c r="M4" s="430"/>
      <c r="N4" s="430"/>
    </row>
    <row r="5" spans="1:14" ht="15">
      <c r="A5" s="430" t="s">
        <v>406</v>
      </c>
      <c r="B5" s="430"/>
      <c r="C5" s="430"/>
      <c r="D5" s="430"/>
      <c r="E5" s="430"/>
      <c r="F5" s="430"/>
      <c r="G5" s="430"/>
      <c r="H5" s="430"/>
      <c r="I5" s="430"/>
      <c r="J5" s="430"/>
      <c r="K5" s="430"/>
      <c r="L5" s="430"/>
      <c r="M5" s="430"/>
      <c r="N5" s="430"/>
    </row>
    <row r="6" ht="15">
      <c r="N6" s="177" t="s">
        <v>51</v>
      </c>
    </row>
    <row r="7" spans="1:3" ht="15">
      <c r="A7" s="200" t="s">
        <v>673</v>
      </c>
      <c r="B7" s="200" t="s">
        <v>674</v>
      </c>
      <c r="C7" s="200"/>
    </row>
    <row r="8" ht="15">
      <c r="B8" s="200" t="s">
        <v>675</v>
      </c>
    </row>
    <row r="9" ht="15" hidden="1">
      <c r="A9" s="177" t="s">
        <v>676</v>
      </c>
    </row>
    <row r="10" spans="4:14" ht="30" hidden="1">
      <c r="D10" s="177" t="s">
        <v>677</v>
      </c>
      <c r="F10" s="253" t="s">
        <v>678</v>
      </c>
      <c r="H10" s="177" t="s">
        <v>679</v>
      </c>
      <c r="J10" s="177" t="s">
        <v>680</v>
      </c>
      <c r="L10" s="177" t="s">
        <v>681</v>
      </c>
      <c r="N10" s="177" t="s">
        <v>682</v>
      </c>
    </row>
    <row r="11" spans="4:14" ht="15" hidden="1">
      <c r="D11" s="177" t="s">
        <v>683</v>
      </c>
      <c r="F11" s="177" t="s">
        <v>684</v>
      </c>
      <c r="H11" s="177" t="s">
        <v>685</v>
      </c>
      <c r="J11" s="177" t="s">
        <v>686</v>
      </c>
      <c r="L11" s="177" t="s">
        <v>687</v>
      </c>
      <c r="N11" s="177" t="s">
        <v>688</v>
      </c>
    </row>
    <row r="12" ht="15" hidden="1">
      <c r="A12" s="177" t="s">
        <v>689</v>
      </c>
    </row>
    <row r="13" spans="1:14" ht="15" hidden="1">
      <c r="A13" s="177" t="s">
        <v>690</v>
      </c>
      <c r="D13" s="177">
        <v>0</v>
      </c>
      <c r="F13" s="177">
        <v>0</v>
      </c>
      <c r="H13" s="177">
        <v>0</v>
      </c>
      <c r="J13" s="177">
        <v>0</v>
      </c>
      <c r="L13" s="177">
        <v>0</v>
      </c>
      <c r="N13" s="177">
        <v>11601947818</v>
      </c>
    </row>
    <row r="14" ht="15" hidden="1">
      <c r="A14" s="177" t="s">
        <v>789</v>
      </c>
    </row>
    <row r="15" ht="15" hidden="1">
      <c r="A15" s="177" t="s">
        <v>691</v>
      </c>
    </row>
    <row r="16" spans="1:16" ht="15" hidden="1">
      <c r="A16" s="177" t="s">
        <v>692</v>
      </c>
      <c r="N16" s="177">
        <v>11601947818</v>
      </c>
      <c r="O16" s="177">
        <v>13907145986</v>
      </c>
      <c r="P16" s="177">
        <v>-2305198168</v>
      </c>
    </row>
    <row r="17" ht="15" hidden="1">
      <c r="A17" s="177" t="s">
        <v>693</v>
      </c>
    </row>
    <row r="18" ht="15" hidden="1">
      <c r="A18" s="177" t="s">
        <v>540</v>
      </c>
    </row>
    <row r="19" spans="1:14" ht="15" hidden="1">
      <c r="A19" s="177" t="s">
        <v>694</v>
      </c>
      <c r="D19" s="177">
        <v>0</v>
      </c>
      <c r="F19" s="177">
        <v>0</v>
      </c>
      <c r="H19" s="177">
        <v>0</v>
      </c>
      <c r="J19" s="177">
        <v>0</v>
      </c>
      <c r="L19" s="177">
        <v>0</v>
      </c>
      <c r="N19" s="177">
        <v>0</v>
      </c>
    </row>
    <row r="20" ht="15" hidden="1">
      <c r="A20" s="177" t="s">
        <v>789</v>
      </c>
    </row>
    <row r="21" spans="1:14" ht="15" hidden="1">
      <c r="A21" s="177" t="s">
        <v>695</v>
      </c>
      <c r="D21" s="177">
        <v>0</v>
      </c>
      <c r="F21" s="177">
        <v>0</v>
      </c>
      <c r="H21" s="177">
        <v>0</v>
      </c>
      <c r="J21" s="177">
        <v>0</v>
      </c>
      <c r="L21" s="177">
        <v>0</v>
      </c>
      <c r="N21" s="177">
        <v>0</v>
      </c>
    </row>
    <row r="22" spans="2:14" ht="15" hidden="1">
      <c r="B22" s="177" t="s">
        <v>696</v>
      </c>
      <c r="N22" s="177">
        <v>0</v>
      </c>
    </row>
    <row r="23" spans="2:14" ht="15" hidden="1">
      <c r="B23" s="177" t="s">
        <v>697</v>
      </c>
      <c r="N23" s="177">
        <v>0</v>
      </c>
    </row>
    <row r="24" ht="15" hidden="1">
      <c r="B24" s="177" t="s">
        <v>698</v>
      </c>
    </row>
    <row r="25" ht="15" hidden="1">
      <c r="B25" s="177" t="s">
        <v>699</v>
      </c>
    </row>
    <row r="26" ht="15" hidden="1">
      <c r="A26" s="177" t="s">
        <v>700</v>
      </c>
    </row>
    <row r="27" ht="15" hidden="1">
      <c r="A27" s="177" t="s">
        <v>701</v>
      </c>
    </row>
    <row r="28" ht="15" hidden="1">
      <c r="A28" s="177" t="s">
        <v>702</v>
      </c>
    </row>
    <row r="29" ht="15" hidden="1">
      <c r="A29" s="177" t="s">
        <v>703</v>
      </c>
    </row>
    <row r="30" spans="1:10" ht="15" hidden="1">
      <c r="A30" s="177" t="s">
        <v>545</v>
      </c>
      <c r="J30" s="177">
        <v>0</v>
      </c>
    </row>
    <row r="31" spans="1:16" ht="15" hidden="1">
      <c r="A31" s="177" t="s">
        <v>704</v>
      </c>
      <c r="D31" s="177">
        <v>0</v>
      </c>
      <c r="F31" s="177">
        <v>0</v>
      </c>
      <c r="H31" s="177">
        <v>0</v>
      </c>
      <c r="J31" s="177">
        <v>0</v>
      </c>
      <c r="L31" s="177">
        <v>0</v>
      </c>
      <c r="N31" s="177">
        <v>11601947818</v>
      </c>
      <c r="O31" s="177">
        <v>35990648138.067505</v>
      </c>
      <c r="P31" s="177">
        <v>-24388700320.067505</v>
      </c>
    </row>
    <row r="32" spans="4:15" ht="15" hidden="1">
      <c r="D32" s="177">
        <v>40000000000</v>
      </c>
      <c r="F32" s="177">
        <v>17569949000</v>
      </c>
      <c r="H32" s="177">
        <v>0</v>
      </c>
      <c r="J32" s="177">
        <v>1902262528</v>
      </c>
      <c r="L32" s="177">
        <v>4066447727</v>
      </c>
      <c r="N32" s="177">
        <v>35990648138.067505</v>
      </c>
      <c r="O32" s="177">
        <v>-24388700320.067505</v>
      </c>
    </row>
    <row r="33" spans="12:15" ht="15" hidden="1">
      <c r="L33" s="177">
        <v>-4066447727</v>
      </c>
      <c r="N33" s="177">
        <v>-24388700320.067505</v>
      </c>
      <c r="O33" s="177">
        <v>-24388700320.067505</v>
      </c>
    </row>
    <row r="34" spans="4:12" ht="15" hidden="1">
      <c r="D34" s="177">
        <v>40000000000</v>
      </c>
      <c r="F34" s="177">
        <v>17569949000</v>
      </c>
      <c r="H34" s="177">
        <v>0</v>
      </c>
      <c r="J34" s="177">
        <v>1902262528</v>
      </c>
      <c r="L34" s="177">
        <v>4066447727</v>
      </c>
    </row>
    <row r="35" ht="15" hidden="1"/>
    <row r="36" ht="15" hidden="1"/>
    <row r="37" ht="15" hidden="1"/>
    <row r="38" ht="15" hidden="1">
      <c r="A38" s="177" t="s">
        <v>705</v>
      </c>
    </row>
    <row r="39" spans="1:14" ht="45">
      <c r="A39" s="271"/>
      <c r="B39" s="271"/>
      <c r="D39" s="281" t="s">
        <v>178</v>
      </c>
      <c r="E39" s="268"/>
      <c r="F39" s="281" t="s">
        <v>180</v>
      </c>
      <c r="G39" s="268"/>
      <c r="H39" s="281" t="s">
        <v>179</v>
      </c>
      <c r="I39" s="268"/>
      <c r="J39" s="281" t="s">
        <v>183</v>
      </c>
      <c r="K39" s="268"/>
      <c r="L39" s="281" t="s">
        <v>181</v>
      </c>
      <c r="M39" s="268"/>
      <c r="N39" s="281" t="s">
        <v>182</v>
      </c>
    </row>
    <row r="41" spans="1:16" ht="15">
      <c r="A41" s="200" t="s">
        <v>706</v>
      </c>
      <c r="D41" s="235">
        <v>40000000000</v>
      </c>
      <c r="E41" s="235"/>
      <c r="F41" s="235">
        <v>17569949000</v>
      </c>
      <c r="G41" s="235"/>
      <c r="H41" s="235"/>
      <c r="I41" s="235"/>
      <c r="J41" s="235">
        <v>1902262528</v>
      </c>
      <c r="K41" s="235"/>
      <c r="L41" s="235">
        <v>4066447727</v>
      </c>
      <c r="M41" s="235"/>
      <c r="N41" s="235">
        <v>35990648138.067505</v>
      </c>
      <c r="O41" s="235">
        <v>35990648138.067505</v>
      </c>
      <c r="P41" s="177">
        <v>0</v>
      </c>
    </row>
    <row r="42" spans="1:15" ht="15">
      <c r="A42" s="200" t="s">
        <v>707</v>
      </c>
      <c r="D42" s="235">
        <v>40000000000</v>
      </c>
      <c r="E42" s="235"/>
      <c r="F42" s="235">
        <v>10067080000</v>
      </c>
      <c r="G42" s="235"/>
      <c r="H42" s="235">
        <v>570000</v>
      </c>
      <c r="I42" s="235"/>
      <c r="J42" s="235">
        <v>1528013448.3</v>
      </c>
      <c r="K42" s="235"/>
      <c r="L42" s="235">
        <v>0</v>
      </c>
      <c r="M42" s="235"/>
      <c r="N42" s="235">
        <v>11113646592</v>
      </c>
      <c r="O42" s="235"/>
    </row>
    <row r="43" spans="1:15" ht="15">
      <c r="A43" s="177" t="s">
        <v>708</v>
      </c>
      <c r="D43" s="235">
        <v>40000000000</v>
      </c>
      <c r="E43" s="235"/>
      <c r="F43" s="235">
        <v>10067080000</v>
      </c>
      <c r="G43" s="235"/>
      <c r="H43" s="235">
        <v>570000</v>
      </c>
      <c r="I43" s="235"/>
      <c r="J43" s="235"/>
      <c r="K43" s="235"/>
      <c r="L43" s="235"/>
      <c r="M43" s="235"/>
      <c r="N43" s="235"/>
      <c r="O43" s="235"/>
    </row>
    <row r="44" spans="1:16" ht="15">
      <c r="A44" s="177" t="s">
        <v>709</v>
      </c>
      <c r="D44" s="235"/>
      <c r="E44" s="235"/>
      <c r="F44" s="235"/>
      <c r="G44" s="235"/>
      <c r="H44" s="235"/>
      <c r="I44" s="235"/>
      <c r="J44" s="235"/>
      <c r="K44" s="235"/>
      <c r="L44" s="235"/>
      <c r="M44" s="235"/>
      <c r="N44" s="235">
        <v>11113646592</v>
      </c>
      <c r="O44" s="235">
        <v>11113646592</v>
      </c>
      <c r="P44" s="177">
        <v>0</v>
      </c>
    </row>
    <row r="45" spans="1:16" ht="15">
      <c r="A45" s="177" t="s">
        <v>693</v>
      </c>
      <c r="D45" s="235"/>
      <c r="E45" s="235"/>
      <c r="F45" s="235"/>
      <c r="G45" s="235"/>
      <c r="H45" s="235"/>
      <c r="I45" s="235"/>
      <c r="J45" s="235">
        <v>1528013448.3</v>
      </c>
      <c r="K45" s="235"/>
      <c r="L45" s="235"/>
      <c r="M45" s="235"/>
      <c r="N45" s="235"/>
      <c r="O45" s="235"/>
      <c r="P45" s="177">
        <v>11113646592</v>
      </c>
    </row>
    <row r="46" spans="1:16" ht="15">
      <c r="A46" s="177" t="s">
        <v>540</v>
      </c>
      <c r="D46" s="235"/>
      <c r="E46" s="235"/>
      <c r="F46" s="235"/>
      <c r="G46" s="235"/>
      <c r="H46" s="235"/>
      <c r="I46" s="235"/>
      <c r="J46" s="235"/>
      <c r="K46" s="235"/>
      <c r="L46" s="235"/>
      <c r="M46" s="235"/>
      <c r="N46" s="235"/>
      <c r="O46" s="235"/>
      <c r="P46" s="177" t="s">
        <v>710</v>
      </c>
    </row>
    <row r="47" spans="1:15" ht="15">
      <c r="A47" s="200" t="s">
        <v>711</v>
      </c>
      <c r="D47" s="235">
        <v>0</v>
      </c>
      <c r="E47" s="235"/>
      <c r="F47" s="235">
        <v>0</v>
      </c>
      <c r="G47" s="235"/>
      <c r="H47" s="235">
        <v>0</v>
      </c>
      <c r="I47" s="235"/>
      <c r="J47" s="235">
        <v>1902262528</v>
      </c>
      <c r="K47" s="235"/>
      <c r="L47" s="235">
        <v>0</v>
      </c>
      <c r="M47" s="235"/>
      <c r="N47" s="235">
        <v>24905492437.7</v>
      </c>
      <c r="O47" s="235"/>
    </row>
    <row r="48" spans="1:15" ht="15">
      <c r="A48" s="177" t="s">
        <v>789</v>
      </c>
      <c r="D48" s="235"/>
      <c r="E48" s="235"/>
      <c r="F48" s="235"/>
      <c r="G48" s="235"/>
      <c r="H48" s="235"/>
      <c r="I48" s="235"/>
      <c r="J48" s="235"/>
      <c r="K48" s="235"/>
      <c r="L48" s="235"/>
      <c r="M48" s="235"/>
      <c r="N48" s="235"/>
      <c r="O48" s="235"/>
    </row>
    <row r="49" spans="1:15" ht="15">
      <c r="A49" s="200" t="s">
        <v>695</v>
      </c>
      <c r="D49" s="235">
        <v>0</v>
      </c>
      <c r="E49" s="235"/>
      <c r="F49" s="235">
        <v>0</v>
      </c>
      <c r="G49" s="235"/>
      <c r="H49" s="235"/>
      <c r="I49" s="235"/>
      <c r="J49" s="235"/>
      <c r="K49" s="235"/>
      <c r="L49" s="235">
        <v>0</v>
      </c>
      <c r="M49" s="235"/>
      <c r="N49" s="235">
        <v>24209791266.7</v>
      </c>
      <c r="O49" s="235"/>
    </row>
    <row r="50" spans="2:15" ht="15">
      <c r="B50" s="177" t="s">
        <v>696</v>
      </c>
      <c r="D50" s="235"/>
      <c r="E50" s="235"/>
      <c r="F50" s="235"/>
      <c r="G50" s="235"/>
      <c r="H50" s="235"/>
      <c r="I50" s="235"/>
      <c r="J50" s="235"/>
      <c r="K50" s="235"/>
      <c r="L50" s="235"/>
      <c r="M50" s="235"/>
      <c r="N50" s="235">
        <v>1528013448.3</v>
      </c>
      <c r="O50" s="235"/>
    </row>
    <row r="51" spans="2:15" ht="15">
      <c r="B51" s="177" t="s">
        <v>697</v>
      </c>
      <c r="D51" s="235"/>
      <c r="E51" s="235"/>
      <c r="F51" s="235"/>
      <c r="G51" s="235"/>
      <c r="H51" s="235"/>
      <c r="I51" s="235"/>
      <c r="J51" s="235"/>
      <c r="K51" s="235"/>
      <c r="L51" s="235"/>
      <c r="M51" s="235"/>
      <c r="N51" s="235">
        <v>0</v>
      </c>
      <c r="O51" s="235"/>
    </row>
    <row r="52" spans="2:15" ht="15">
      <c r="B52" s="177" t="s">
        <v>698</v>
      </c>
      <c r="D52" s="235"/>
      <c r="E52" s="235"/>
      <c r="F52" s="235"/>
      <c r="G52" s="235"/>
      <c r="H52" s="235"/>
      <c r="I52" s="235"/>
      <c r="J52" s="235"/>
      <c r="K52" s="235"/>
      <c r="L52" s="235"/>
      <c r="M52" s="235"/>
      <c r="N52" s="235">
        <v>4584040346.4</v>
      </c>
      <c r="O52" s="235"/>
    </row>
    <row r="53" spans="2:15" ht="15">
      <c r="B53" s="177" t="s">
        <v>712</v>
      </c>
      <c r="D53" s="235"/>
      <c r="E53" s="235"/>
      <c r="F53" s="235"/>
      <c r="G53" s="235"/>
      <c r="H53" s="235"/>
      <c r="I53" s="235"/>
      <c r="J53" s="235"/>
      <c r="K53" s="235"/>
      <c r="L53" s="235"/>
      <c r="M53" s="235"/>
      <c r="N53" s="235"/>
      <c r="O53" s="235"/>
    </row>
    <row r="54" spans="2:15" ht="15">
      <c r="B54" s="177" t="s">
        <v>713</v>
      </c>
      <c r="D54" s="235"/>
      <c r="E54" s="235"/>
      <c r="F54" s="235"/>
      <c r="G54" s="235"/>
      <c r="H54" s="235"/>
      <c r="I54" s="235"/>
      <c r="J54" s="235">
        <v>1902262528</v>
      </c>
      <c r="K54" s="235"/>
      <c r="L54" s="235"/>
      <c r="M54" s="235"/>
      <c r="N54" s="235">
        <v>18097737472</v>
      </c>
      <c r="O54" s="235"/>
    </row>
    <row r="55" spans="1:15" ht="15">
      <c r="A55" s="200" t="s">
        <v>714</v>
      </c>
      <c r="D55" s="235"/>
      <c r="E55" s="235"/>
      <c r="F55" s="235"/>
      <c r="G55" s="235"/>
      <c r="H55" s="235"/>
      <c r="I55" s="235"/>
      <c r="J55" s="235"/>
      <c r="K55" s="235"/>
      <c r="L55" s="235"/>
      <c r="M55" s="235"/>
      <c r="N55" s="235">
        <v>367924171</v>
      </c>
      <c r="O55" s="235"/>
    </row>
    <row r="56" spans="1:16" ht="15">
      <c r="A56" s="200" t="s">
        <v>715</v>
      </c>
      <c r="D56" s="235"/>
      <c r="E56" s="235"/>
      <c r="F56" s="235"/>
      <c r="G56" s="235"/>
      <c r="H56" s="235"/>
      <c r="I56" s="235"/>
      <c r="J56" s="235"/>
      <c r="K56" s="235"/>
      <c r="L56" s="235"/>
      <c r="M56" s="235"/>
      <c r="N56" s="235">
        <v>327777000</v>
      </c>
      <c r="O56" s="235"/>
      <c r="P56" s="177" t="s">
        <v>716</v>
      </c>
    </row>
    <row r="57" spans="1:15" ht="15">
      <c r="A57" s="200" t="s">
        <v>717</v>
      </c>
      <c r="D57" s="235"/>
      <c r="E57" s="235"/>
      <c r="F57" s="235"/>
      <c r="G57" s="235"/>
      <c r="H57" s="235"/>
      <c r="I57" s="235"/>
      <c r="J57" s="235"/>
      <c r="K57" s="235"/>
      <c r="L57" s="235"/>
      <c r="M57" s="235"/>
      <c r="N57" s="235"/>
      <c r="O57" s="235"/>
    </row>
    <row r="58" spans="1:15" ht="15">
      <c r="A58" s="200" t="s">
        <v>545</v>
      </c>
      <c r="D58" s="235"/>
      <c r="E58" s="235"/>
      <c r="F58" s="235">
        <v>26100000</v>
      </c>
      <c r="G58" s="235"/>
      <c r="H58" s="235"/>
      <c r="I58" s="235"/>
      <c r="J58" s="235"/>
      <c r="K58" s="235"/>
      <c r="L58" s="235"/>
      <c r="M58" s="235"/>
      <c r="N58" s="235"/>
      <c r="O58" s="235"/>
    </row>
    <row r="59" spans="1:16" ht="15">
      <c r="A59" s="200" t="s">
        <v>718</v>
      </c>
      <c r="D59" s="235">
        <v>80000000000</v>
      </c>
      <c r="E59" s="235"/>
      <c r="F59" s="235">
        <v>27610929000</v>
      </c>
      <c r="G59" s="235"/>
      <c r="H59" s="235">
        <v>570000</v>
      </c>
      <c r="I59" s="235"/>
      <c r="J59" s="235">
        <v>1528013448.3000002</v>
      </c>
      <c r="K59" s="235"/>
      <c r="L59" s="235">
        <v>4066447727</v>
      </c>
      <c r="M59" s="235"/>
      <c r="N59" s="235">
        <v>22198802292.367504</v>
      </c>
      <c r="O59" s="235">
        <v>22198802292</v>
      </c>
      <c r="P59" s="177">
        <v>0.3675041198730469</v>
      </c>
    </row>
    <row r="60" spans="4:15" s="252" customFormat="1" ht="15">
      <c r="D60" s="287">
        <v>80000000000</v>
      </c>
      <c r="E60" s="287"/>
      <c r="F60" s="287">
        <v>27610929000</v>
      </c>
      <c r="G60" s="287"/>
      <c r="H60" s="287">
        <v>0</v>
      </c>
      <c r="I60" s="287"/>
      <c r="J60" s="287">
        <v>1528013448</v>
      </c>
      <c r="K60" s="287"/>
      <c r="L60" s="287">
        <v>4066447727</v>
      </c>
      <c r="M60" s="287"/>
      <c r="N60" s="287" t="e">
        <v>#REF!</v>
      </c>
      <c r="O60" s="287" t="e">
        <v>#REF!</v>
      </c>
    </row>
    <row r="61" spans="4:15" s="252" customFormat="1" ht="15">
      <c r="D61" s="287" t="e">
        <v>#REF!</v>
      </c>
      <c r="E61" s="287"/>
      <c r="F61" s="287" t="e">
        <v>#REF!</v>
      </c>
      <c r="G61" s="287"/>
      <c r="H61" s="287" t="e">
        <v>#REF!</v>
      </c>
      <c r="I61" s="287"/>
      <c r="J61" s="287" t="e">
        <v>#REF!</v>
      </c>
      <c r="K61" s="287"/>
      <c r="L61" s="287" t="e">
        <v>#REF!</v>
      </c>
      <c r="M61" s="287"/>
      <c r="N61" s="287" t="e">
        <v>#REF!</v>
      </c>
      <c r="O61" s="287"/>
    </row>
    <row r="62" spans="4:15" s="252" customFormat="1" ht="15">
      <c r="D62" s="287"/>
      <c r="E62" s="287"/>
      <c r="F62" s="287"/>
      <c r="G62" s="287"/>
      <c r="H62" s="287"/>
      <c r="I62" s="287"/>
      <c r="J62" s="287"/>
      <c r="K62" s="287"/>
      <c r="L62" s="287"/>
      <c r="M62" s="287"/>
      <c r="N62" s="287"/>
      <c r="O62" s="287">
        <v>0.3675041198730469</v>
      </c>
    </row>
    <row r="67" ht="15">
      <c r="B67" s="177" t="s">
        <v>719</v>
      </c>
    </row>
    <row r="69" spans="6:14" ht="15">
      <c r="F69" s="177" t="s">
        <v>720</v>
      </c>
      <c r="H69" s="177" t="s">
        <v>721</v>
      </c>
      <c r="L69" s="177" t="s">
        <v>722</v>
      </c>
      <c r="N69" s="177" t="s">
        <v>721</v>
      </c>
    </row>
    <row r="70" spans="1:14" ht="15">
      <c r="A70" s="177" t="s">
        <v>723</v>
      </c>
      <c r="H70" s="177" t="e">
        <v>#REF!</v>
      </c>
      <c r="N70" s="177">
        <v>0</v>
      </c>
    </row>
    <row r="71" spans="1:14" ht="15">
      <c r="A71" s="177" t="s">
        <v>724</v>
      </c>
      <c r="F71" s="177">
        <v>0</v>
      </c>
      <c r="H71" s="177" t="e">
        <v>#REF!</v>
      </c>
      <c r="L71" s="177">
        <v>0</v>
      </c>
      <c r="N71" s="177">
        <v>0</v>
      </c>
    </row>
    <row r="72" ht="15">
      <c r="A72" s="177" t="s">
        <v>789</v>
      </c>
    </row>
    <row r="73" spans="1:14" ht="15">
      <c r="A73" s="177" t="s">
        <v>725</v>
      </c>
      <c r="H73" s="177" t="e">
        <v>#REF!</v>
      </c>
      <c r="N73" s="177">
        <v>0</v>
      </c>
    </row>
    <row r="74" spans="1:14" ht="15">
      <c r="A74" s="177" t="s">
        <v>726</v>
      </c>
      <c r="H74" s="177" t="e">
        <v>#REF!</v>
      </c>
      <c r="N74" s="177">
        <v>0</v>
      </c>
    </row>
    <row r="75" spans="1:14" ht="15">
      <c r="A75" s="177" t="s">
        <v>727</v>
      </c>
      <c r="F75" s="177" t="e">
        <v>#REF!</v>
      </c>
      <c r="H75" s="177" t="e">
        <v>#REF!</v>
      </c>
      <c r="L75" s="177">
        <v>10067080000</v>
      </c>
      <c r="N75" s="177">
        <v>0.999943383013911</v>
      </c>
    </row>
    <row r="76" spans="1:12" ht="15">
      <c r="A76" s="177" t="s">
        <v>728</v>
      </c>
      <c r="F76" s="177" t="e">
        <v>#REF!</v>
      </c>
      <c r="L76" s="177">
        <v>570000</v>
      </c>
    </row>
    <row r="77" spans="1:14" ht="15">
      <c r="A77" s="177" t="s">
        <v>782</v>
      </c>
      <c r="F77" s="177" t="e">
        <v>#REF!</v>
      </c>
      <c r="H77" s="177" t="e">
        <v>#REF!</v>
      </c>
      <c r="L77" s="177">
        <v>10067650000</v>
      </c>
      <c r="N77" s="177">
        <v>0.999943383013911</v>
      </c>
    </row>
    <row r="78" ht="15">
      <c r="A78" s="177" t="s">
        <v>729</v>
      </c>
    </row>
    <row r="79" ht="15">
      <c r="A79" s="177" t="s">
        <v>730</v>
      </c>
    </row>
  </sheetData>
  <mergeCells count="4">
    <mergeCell ref="J1:N1"/>
    <mergeCell ref="J2:N2"/>
    <mergeCell ref="A4:N4"/>
    <mergeCell ref="A5:N5"/>
  </mergeCells>
  <printOptions/>
  <pageMargins left="0.25" right="0.19" top="0.55" bottom="1" header="0.32"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J96"/>
  <sheetViews>
    <sheetView workbookViewId="0" topLeftCell="A69">
      <selection activeCell="F14" sqref="F14"/>
    </sheetView>
  </sheetViews>
  <sheetFormatPr defaultColWidth="9.140625" defaultRowHeight="12.75"/>
  <cols>
    <col min="1" max="1" width="0.9921875" style="177" customWidth="1"/>
    <col min="2" max="2" width="36.7109375" style="177" customWidth="1"/>
    <col min="3" max="3" width="5.8515625" style="177" customWidth="1"/>
    <col min="4" max="4" width="23.421875" style="177" customWidth="1"/>
    <col min="5" max="5" width="22.00390625" style="177" customWidth="1"/>
    <col min="6" max="6" width="9.140625" style="252" customWidth="1"/>
    <col min="7" max="8" width="10.421875" style="252" bestFit="1" customWidth="1"/>
    <col min="9" max="9" width="9.140625" style="252" customWidth="1"/>
    <col min="10" max="10" width="11.00390625" style="252" bestFit="1" customWidth="1"/>
    <col min="11" max="16384" width="9.140625" style="177" customWidth="1"/>
  </cols>
  <sheetData>
    <row r="1" spans="1:10" s="3" customFormat="1" ht="12.75">
      <c r="A1" s="3" t="s">
        <v>942</v>
      </c>
      <c r="E1" s="258" t="s">
        <v>946</v>
      </c>
      <c r="F1" s="263"/>
      <c r="G1" s="263" t="s">
        <v>946</v>
      </c>
      <c r="H1" s="263"/>
      <c r="I1" s="263"/>
      <c r="J1" s="263"/>
    </row>
    <row r="2" spans="1:10" s="3" customFormat="1" ht="12.75">
      <c r="A2" s="3" t="s">
        <v>944</v>
      </c>
      <c r="B2" s="2"/>
      <c r="C2" s="2"/>
      <c r="D2" s="439" t="s">
        <v>948</v>
      </c>
      <c r="E2" s="439"/>
      <c r="F2" s="263"/>
      <c r="G2" s="263" t="s">
        <v>948</v>
      </c>
      <c r="H2" s="263"/>
      <c r="I2" s="263"/>
      <c r="J2" s="263"/>
    </row>
    <row r="3" spans="6:10" ht="12.75">
      <c r="F3" s="289"/>
      <c r="G3" s="289"/>
      <c r="H3" s="289"/>
      <c r="I3" s="289"/>
      <c r="J3" s="289"/>
    </row>
    <row r="4" spans="1:5" ht="15">
      <c r="A4" s="430" t="s">
        <v>469</v>
      </c>
      <c r="B4" s="430"/>
      <c r="C4" s="430"/>
      <c r="D4" s="430"/>
      <c r="E4" s="430"/>
    </row>
    <row r="5" spans="1:5" ht="15">
      <c r="A5" s="430" t="s">
        <v>406</v>
      </c>
      <c r="B5" s="430"/>
      <c r="C5" s="430"/>
      <c r="D5" s="430"/>
      <c r="E5" s="430"/>
    </row>
    <row r="6" spans="5:7" ht="15">
      <c r="E6" s="177" t="s">
        <v>51</v>
      </c>
      <c r="G6" s="252" t="s">
        <v>51</v>
      </c>
    </row>
    <row r="7" ht="15">
      <c r="B7" s="200" t="s">
        <v>184</v>
      </c>
    </row>
    <row r="8" ht="13.5" customHeight="1"/>
    <row r="9" spans="5:7" ht="28.5" customHeight="1">
      <c r="E9" s="241" t="s">
        <v>185</v>
      </c>
      <c r="G9" s="252" t="s">
        <v>186</v>
      </c>
    </row>
    <row r="10" spans="2:7" ht="15">
      <c r="B10" s="177" t="s">
        <v>187</v>
      </c>
      <c r="E10" s="246">
        <v>80000000000</v>
      </c>
      <c r="G10" s="252">
        <v>30000000000</v>
      </c>
    </row>
    <row r="11" spans="2:8" ht="15">
      <c r="B11" s="177" t="s">
        <v>188</v>
      </c>
      <c r="E11" s="246">
        <v>40000000000</v>
      </c>
      <c r="G11" s="252">
        <v>12000000000</v>
      </c>
      <c r="H11" s="252">
        <v>40000000000</v>
      </c>
    </row>
    <row r="12" spans="2:10" ht="15">
      <c r="B12" s="177" t="s">
        <v>189</v>
      </c>
      <c r="E12" s="246">
        <v>40000000000</v>
      </c>
      <c r="G12" s="252">
        <v>18000000000</v>
      </c>
      <c r="J12" s="252">
        <v>40000000000</v>
      </c>
    </row>
    <row r="13" spans="2:7" ht="15">
      <c r="B13" s="177" t="s">
        <v>190</v>
      </c>
      <c r="E13" s="246"/>
      <c r="G13" s="252">
        <v>0</v>
      </c>
    </row>
    <row r="14" spans="2:10" ht="15">
      <c r="B14" s="177" t="s">
        <v>191</v>
      </c>
      <c r="E14" s="246">
        <v>80000000000</v>
      </c>
      <c r="G14" s="252">
        <v>30000000000</v>
      </c>
      <c r="H14" s="252">
        <v>80000000000</v>
      </c>
      <c r="J14" s="252">
        <v>40000000000</v>
      </c>
    </row>
    <row r="15" spans="2:10" ht="15">
      <c r="B15" s="177" t="s">
        <v>192</v>
      </c>
      <c r="E15" s="246">
        <v>0</v>
      </c>
      <c r="G15" s="252">
        <v>2760143400</v>
      </c>
      <c r="H15" s="252">
        <v>0</v>
      </c>
      <c r="J15" s="252">
        <v>-10000000000</v>
      </c>
    </row>
    <row r="17" ht="15">
      <c r="B17" s="200" t="s">
        <v>193</v>
      </c>
    </row>
    <row r="19" ht="15">
      <c r="B19" s="177" t="s">
        <v>194</v>
      </c>
    </row>
    <row r="20" spans="2:8" ht="15">
      <c r="B20" s="177" t="s">
        <v>195</v>
      </c>
      <c r="G20" s="252">
        <v>0.14</v>
      </c>
      <c r="H20" s="252">
        <v>0.23001195</v>
      </c>
    </row>
    <row r="21" spans="2:8" ht="15">
      <c r="B21" s="177" t="s">
        <v>196</v>
      </c>
      <c r="H21" s="252">
        <v>0</v>
      </c>
    </row>
    <row r="22" ht="15">
      <c r="B22" s="177" t="s">
        <v>197</v>
      </c>
    </row>
    <row r="24" ht="15">
      <c r="B24" s="200" t="s">
        <v>198</v>
      </c>
    </row>
    <row r="25" spans="5:7" ht="29.25">
      <c r="E25" s="241" t="s">
        <v>185</v>
      </c>
      <c r="G25" s="252" t="s">
        <v>186</v>
      </c>
    </row>
    <row r="26" spans="2:7" ht="15">
      <c r="B26" s="177" t="s">
        <v>199</v>
      </c>
      <c r="E26" s="246">
        <v>8000000</v>
      </c>
      <c r="G26" s="252">
        <v>3000000</v>
      </c>
    </row>
    <row r="27" spans="2:7" ht="15">
      <c r="B27" s="177" t="s">
        <v>200</v>
      </c>
      <c r="E27" s="246">
        <v>8000000</v>
      </c>
      <c r="G27" s="252">
        <v>3000000</v>
      </c>
    </row>
    <row r="28" spans="2:7" ht="15">
      <c r="B28" s="177" t="s">
        <v>201</v>
      </c>
      <c r="E28" s="246">
        <v>8000000</v>
      </c>
      <c r="G28" s="252">
        <v>3000000</v>
      </c>
    </row>
    <row r="29" spans="2:5" ht="15">
      <c r="B29" s="177" t="s">
        <v>202</v>
      </c>
      <c r="E29" s="246"/>
    </row>
    <row r="30" spans="2:7" ht="15">
      <c r="B30" s="177" t="s">
        <v>203</v>
      </c>
      <c r="E30" s="246">
        <v>57</v>
      </c>
      <c r="G30" s="252">
        <v>0</v>
      </c>
    </row>
    <row r="31" spans="2:5" ht="15">
      <c r="B31" s="177" t="s">
        <v>201</v>
      </c>
      <c r="E31" s="246">
        <v>57</v>
      </c>
    </row>
    <row r="32" spans="2:5" ht="15">
      <c r="B32" s="177" t="s">
        <v>202</v>
      </c>
      <c r="E32" s="246"/>
    </row>
    <row r="33" spans="2:7" ht="15">
      <c r="B33" s="177" t="s">
        <v>204</v>
      </c>
      <c r="E33" s="246">
        <v>7999943</v>
      </c>
      <c r="G33" s="252">
        <v>3000000</v>
      </c>
    </row>
    <row r="34" spans="2:7" ht="15">
      <c r="B34" s="177" t="s">
        <v>201</v>
      </c>
      <c r="E34" s="246">
        <v>7999943</v>
      </c>
      <c r="G34" s="252">
        <v>3000000</v>
      </c>
    </row>
    <row r="35" ht="15">
      <c r="B35" s="177" t="s">
        <v>202</v>
      </c>
    </row>
    <row r="37" ht="15">
      <c r="B37" s="177" t="s">
        <v>205</v>
      </c>
    </row>
    <row r="38" ht="15" hidden="1">
      <c r="B38" s="177" t="s">
        <v>795</v>
      </c>
    </row>
    <row r="39" ht="15" hidden="1">
      <c r="B39" s="177" t="s">
        <v>206</v>
      </c>
    </row>
    <row r="40" ht="15" hidden="1"/>
    <row r="41" spans="2:5" ht="15" hidden="1">
      <c r="B41" s="177" t="s">
        <v>207</v>
      </c>
      <c r="E41" s="177" t="s">
        <v>208</v>
      </c>
    </row>
    <row r="42" ht="15" hidden="1">
      <c r="B42" s="177" t="s">
        <v>209</v>
      </c>
    </row>
    <row r="43" ht="15" hidden="1">
      <c r="B43" s="177" t="s">
        <v>210</v>
      </c>
    </row>
    <row r="44" ht="15" hidden="1">
      <c r="B44" s="177" t="s">
        <v>211</v>
      </c>
    </row>
    <row r="45" ht="15" hidden="1">
      <c r="B45" s="177" t="s">
        <v>212</v>
      </c>
    </row>
    <row r="46" ht="15" hidden="1">
      <c r="B46" s="177" t="s">
        <v>213</v>
      </c>
    </row>
    <row r="47" ht="15" hidden="1"/>
    <row r="49" ht="15">
      <c r="B49" s="200" t="s">
        <v>214</v>
      </c>
    </row>
    <row r="50" spans="5:7" ht="15">
      <c r="E50" s="288" t="s">
        <v>56</v>
      </c>
      <c r="G50" s="252" t="s">
        <v>854</v>
      </c>
    </row>
    <row r="51" spans="2:7" ht="15">
      <c r="B51" s="177" t="s">
        <v>215</v>
      </c>
      <c r="E51" s="246">
        <v>1528013448</v>
      </c>
      <c r="G51" s="252">
        <v>1902262528</v>
      </c>
    </row>
    <row r="52" spans="2:7" ht="15">
      <c r="B52" s="177" t="s">
        <v>216</v>
      </c>
      <c r="E52" s="246">
        <v>4066447727</v>
      </c>
      <c r="G52" s="252">
        <v>4066447727</v>
      </c>
    </row>
    <row r="53" spans="2:7" ht="15">
      <c r="B53" s="177" t="s">
        <v>217</v>
      </c>
      <c r="E53" s="246">
        <v>0</v>
      </c>
      <c r="G53" s="252">
        <v>0</v>
      </c>
    </row>
    <row r="54" spans="2:7" ht="15">
      <c r="B54" s="177" t="s">
        <v>218</v>
      </c>
      <c r="E54" s="246">
        <v>4956158333</v>
      </c>
      <c r="G54" s="252" t="e">
        <v>#REF!</v>
      </c>
    </row>
    <row r="55" spans="2:7" ht="15">
      <c r="B55" s="177" t="s">
        <v>219</v>
      </c>
      <c r="E55" s="246">
        <v>0</v>
      </c>
      <c r="G55" s="252">
        <v>0</v>
      </c>
    </row>
    <row r="57" spans="2:5" ht="44.25" customHeight="1">
      <c r="B57" s="441" t="s">
        <v>250</v>
      </c>
      <c r="C57" s="442"/>
      <c r="D57" s="442"/>
      <c r="E57" s="442"/>
    </row>
    <row r="59" ht="15">
      <c r="B59" s="200" t="s">
        <v>220</v>
      </c>
    </row>
    <row r="61" ht="15">
      <c r="B61" s="177" t="s">
        <v>221</v>
      </c>
    </row>
    <row r="62" ht="15">
      <c r="B62" s="177" t="s">
        <v>222</v>
      </c>
    </row>
    <row r="63" ht="15">
      <c r="B63" s="177" t="s">
        <v>223</v>
      </c>
    </row>
    <row r="65" ht="15">
      <c r="B65" s="177" t="s">
        <v>224</v>
      </c>
    </row>
    <row r="66" ht="15">
      <c r="B66" s="177" t="s">
        <v>225</v>
      </c>
    </row>
    <row r="67" spans="2:5" ht="29.25" customHeight="1">
      <c r="B67" s="450" t="s">
        <v>251</v>
      </c>
      <c r="C67" s="451"/>
      <c r="D67" s="451"/>
      <c r="E67" s="451"/>
    </row>
    <row r="69" ht="15">
      <c r="B69" s="177" t="s">
        <v>226</v>
      </c>
    </row>
    <row r="70" spans="2:5" ht="28.5" customHeight="1">
      <c r="B70" s="450" t="s">
        <v>227</v>
      </c>
      <c r="C70" s="451"/>
      <c r="D70" s="451"/>
      <c r="E70" s="451"/>
    </row>
    <row r="71" ht="15">
      <c r="B71" s="177" t="s">
        <v>228</v>
      </c>
    </row>
    <row r="72" spans="2:5" ht="30.75" customHeight="1">
      <c r="B72" s="450" t="s">
        <v>229</v>
      </c>
      <c r="C72" s="451"/>
      <c r="D72" s="451"/>
      <c r="E72" s="451"/>
    </row>
    <row r="74" ht="15">
      <c r="B74" s="177" t="s">
        <v>230</v>
      </c>
    </row>
    <row r="75" ht="15">
      <c r="B75" s="177" t="s">
        <v>231</v>
      </c>
    </row>
    <row r="76" ht="15">
      <c r="B76" s="177" t="s">
        <v>232</v>
      </c>
    </row>
    <row r="77" spans="2:5" ht="28.5" customHeight="1">
      <c r="B77" s="450" t="s">
        <v>233</v>
      </c>
      <c r="C77" s="451"/>
      <c r="D77" s="451"/>
      <c r="E77" s="451"/>
    </row>
    <row r="78" spans="2:5" ht="45.75" customHeight="1">
      <c r="B78" s="450" t="s">
        <v>234</v>
      </c>
      <c r="C78" s="451"/>
      <c r="D78" s="451"/>
      <c r="E78" s="451"/>
    </row>
    <row r="80" ht="15" hidden="1">
      <c r="B80" s="177" t="s">
        <v>235</v>
      </c>
    </row>
    <row r="81" ht="15" hidden="1"/>
    <row r="82" ht="15" hidden="1">
      <c r="B82" s="177" t="s">
        <v>236</v>
      </c>
    </row>
    <row r="83" spans="5:7" ht="15" hidden="1">
      <c r="E83" s="177" t="s">
        <v>237</v>
      </c>
      <c r="G83" s="252" t="s">
        <v>238</v>
      </c>
    </row>
    <row r="84" ht="15" hidden="1">
      <c r="B84" s="177" t="s">
        <v>239</v>
      </c>
    </row>
    <row r="85" ht="15" hidden="1">
      <c r="B85" s="177" t="s">
        <v>240</v>
      </c>
    </row>
    <row r="86" ht="15" hidden="1">
      <c r="B86" s="177" t="s">
        <v>241</v>
      </c>
    </row>
    <row r="87" ht="15" hidden="1"/>
    <row r="88" ht="15" hidden="1">
      <c r="B88" s="177" t="s">
        <v>242</v>
      </c>
    </row>
    <row r="89" spans="5:7" ht="15" hidden="1">
      <c r="E89" s="177" t="s">
        <v>237</v>
      </c>
      <c r="G89" s="252" t="s">
        <v>238</v>
      </c>
    </row>
    <row r="90" ht="15" hidden="1">
      <c r="B90" s="177" t="s">
        <v>243</v>
      </c>
    </row>
    <row r="91" ht="15" hidden="1">
      <c r="B91" s="177" t="s">
        <v>244</v>
      </c>
    </row>
    <row r="92" ht="15" hidden="1">
      <c r="B92" s="177" t="s">
        <v>245</v>
      </c>
    </row>
    <row r="93" ht="15" hidden="1">
      <c r="B93" s="177" t="s">
        <v>246</v>
      </c>
    </row>
    <row r="94" ht="15" hidden="1">
      <c r="B94" s="177" t="s">
        <v>247</v>
      </c>
    </row>
    <row r="95" ht="15" hidden="1">
      <c r="B95" s="177" t="s">
        <v>248</v>
      </c>
    </row>
    <row r="96" ht="15" hidden="1">
      <c r="B96" s="177" t="s">
        <v>249</v>
      </c>
    </row>
  </sheetData>
  <mergeCells count="9">
    <mergeCell ref="B78:E78"/>
    <mergeCell ref="B67:E67"/>
    <mergeCell ref="B70:E70"/>
    <mergeCell ref="B72:E72"/>
    <mergeCell ref="B77:E77"/>
    <mergeCell ref="D2:E2"/>
    <mergeCell ref="A4:E4"/>
    <mergeCell ref="A5:E5"/>
    <mergeCell ref="B57:E57"/>
  </mergeCells>
  <printOptions/>
  <pageMargins left="0.75" right="0.63" top="0.3" bottom="0.28" header="0.17" footer="0.17"/>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J227"/>
  <sheetViews>
    <sheetView workbookViewId="0" topLeftCell="A1">
      <selection activeCell="E218" sqref="E218"/>
    </sheetView>
  </sheetViews>
  <sheetFormatPr defaultColWidth="9.140625" defaultRowHeight="12.75"/>
  <cols>
    <col min="1" max="1" width="3.421875" style="4" customWidth="1"/>
    <col min="2" max="2" width="42.7109375" style="4" customWidth="1"/>
    <col min="3" max="3" width="11.7109375" style="4" customWidth="1"/>
    <col min="4" max="4" width="15.140625" style="4" customWidth="1"/>
    <col min="5" max="5" width="23.140625" style="53" customWidth="1"/>
    <col min="6" max="6" width="0.85546875" style="4" customWidth="1"/>
    <col min="7" max="7" width="19.140625" style="133" customWidth="1"/>
    <col min="8" max="8" width="18.7109375" style="29" customWidth="1"/>
    <col min="9" max="9" width="1.57421875" style="29" hidden="1" customWidth="1"/>
    <col min="10" max="10" width="18.140625" style="29" customWidth="1"/>
    <col min="11" max="11" width="9.140625" style="4" customWidth="1"/>
    <col min="12" max="12" width="22.421875" style="4" customWidth="1"/>
    <col min="13" max="16384" width="9.140625" style="4" customWidth="1"/>
  </cols>
  <sheetData>
    <row r="1" spans="1:10" s="13" customFormat="1" ht="12.75">
      <c r="A1" s="12" t="str">
        <f>'[3]TTC&amp;KS'!B4</f>
        <v>CÔNG TY CỔ PHẦN THƯƠNG MẠI XNK THỦ ĐỨC</v>
      </c>
      <c r="E1" s="290" t="str">
        <f>G1</f>
        <v>Báo cáo tài chính hợp nhất</v>
      </c>
      <c r="G1" s="291" t="str">
        <f>'[3]TTC&amp;KS'!B6</f>
        <v>Báo cáo tài chính hợp nhất</v>
      </c>
      <c r="H1" s="234"/>
      <c r="I1" s="234"/>
      <c r="J1" s="234"/>
    </row>
    <row r="2" spans="1:10" s="13" customFormat="1" ht="12.75">
      <c r="A2" s="15" t="str">
        <f>'[3]TTC&amp;KS'!B5</f>
        <v>231 Võ Văn Ngân, Quận Thủ Đức, TP. HCM</v>
      </c>
      <c r="B2" s="15"/>
      <c r="C2" s="15"/>
      <c r="D2" s="15"/>
      <c r="E2" s="292" t="str">
        <f>G2</f>
        <v>Cho 6 tháng đầu năm 2010 kết thúc ngày 30/06/2010</v>
      </c>
      <c r="F2" s="15"/>
      <c r="G2" s="293" t="str">
        <f>'[3]TTC&amp;KS'!B7</f>
        <v>Cho 6 tháng đầu năm 2010 kết thúc ngày 30/06/2010</v>
      </c>
      <c r="H2" s="234"/>
      <c r="I2" s="234"/>
      <c r="J2" s="234"/>
    </row>
    <row r="4" spans="1:7" ht="20.25">
      <c r="A4" s="285" t="str">
        <f>'[3]TM1'!A4</f>
        <v>BẢN THUYẾT MINH BÁO CÁO TÀI CHÍNH HỢP NHẤT</v>
      </c>
      <c r="B4" s="285"/>
      <c r="C4" s="285"/>
      <c r="D4" s="285"/>
      <c r="E4" s="285"/>
      <c r="F4" s="7"/>
      <c r="G4" s="294"/>
    </row>
    <row r="5" spans="1:7" ht="15">
      <c r="A5" s="286" t="str">
        <f>'[3]TM1'!A5</f>
        <v>6 tháng đầu năm 2010</v>
      </c>
      <c r="B5" s="286"/>
      <c r="C5" s="286"/>
      <c r="D5" s="286"/>
      <c r="E5" s="286"/>
      <c r="F5" s="7"/>
      <c r="G5" s="294"/>
    </row>
    <row r="6" spans="1:7" ht="15">
      <c r="A6" s="6"/>
      <c r="B6" s="7"/>
      <c r="C6" s="7"/>
      <c r="D6" s="7"/>
      <c r="E6" s="295" t="str">
        <f>G6</f>
        <v>Đơn vị tính: VND</v>
      </c>
      <c r="F6" s="7"/>
      <c r="G6" s="296" t="s">
        <v>51</v>
      </c>
    </row>
    <row r="7" spans="1:2" ht="15">
      <c r="A7" s="297" t="s">
        <v>252</v>
      </c>
      <c r="B7" s="297" t="s">
        <v>253</v>
      </c>
    </row>
    <row r="8" ht="15">
      <c r="A8" s="297"/>
    </row>
    <row r="9" spans="2:7" ht="30">
      <c r="B9" s="17" t="s">
        <v>53</v>
      </c>
      <c r="E9" s="298" t="s">
        <v>185</v>
      </c>
      <c r="F9" s="53"/>
      <c r="G9" s="299" t="s">
        <v>186</v>
      </c>
    </row>
    <row r="10" ht="9" customHeight="1"/>
    <row r="11" ht="15">
      <c r="B11" s="24" t="s">
        <v>254</v>
      </c>
    </row>
    <row r="12" spans="2:10" s="24" customFormat="1" ht="15">
      <c r="B12" s="300" t="s">
        <v>255</v>
      </c>
      <c r="E12" s="301">
        <f>SUM(E13:E14)</f>
        <v>779432652217</v>
      </c>
      <c r="G12" s="302">
        <f>'[3]KQKDhn'!E11</f>
        <v>779432652217</v>
      </c>
      <c r="H12" s="364">
        <f>'[3]KQKDhn'!E11</f>
        <v>779432652217</v>
      </c>
      <c r="I12" s="365"/>
      <c r="J12" s="364" t="e">
        <f>#REF!</f>
        <v>#REF!</v>
      </c>
    </row>
    <row r="13" spans="2:10" ht="15">
      <c r="B13" s="303" t="s">
        <v>256</v>
      </c>
      <c r="E13" s="53">
        <f>769148407400+8040941473</f>
        <v>777189348873</v>
      </c>
      <c r="G13" s="133">
        <f>56593883302+6241270</f>
        <v>56600124572</v>
      </c>
      <c r="H13" s="368">
        <f>E12-H12</f>
        <v>0</v>
      </c>
      <c r="J13" s="368" t="e">
        <f>G12-J12</f>
        <v>#REF!</v>
      </c>
    </row>
    <row r="14" spans="2:7" ht="15">
      <c r="B14" s="303" t="s">
        <v>257</v>
      </c>
      <c r="E14" s="304">
        <f>2265669881-22366537</f>
        <v>2243303344</v>
      </c>
      <c r="G14" s="133">
        <v>0</v>
      </c>
    </row>
    <row r="15" ht="15" hidden="1">
      <c r="B15" s="303" t="s">
        <v>258</v>
      </c>
    </row>
    <row r="16" spans="2:4" ht="15" hidden="1">
      <c r="B16" s="452" t="s">
        <v>259</v>
      </c>
      <c r="C16" s="452"/>
      <c r="D16" s="452"/>
    </row>
    <row r="17" spans="2:4" ht="34.5" customHeight="1" hidden="1">
      <c r="B17" s="452" t="s">
        <v>260</v>
      </c>
      <c r="C17" s="452"/>
      <c r="D17" s="452"/>
    </row>
    <row r="18" spans="2:4" ht="9.75" customHeight="1">
      <c r="B18" s="305"/>
      <c r="C18" s="305"/>
      <c r="D18" s="305"/>
    </row>
    <row r="19" spans="2:10" s="24" customFormat="1" ht="15">
      <c r="B19" s="300" t="s">
        <v>261</v>
      </c>
      <c r="E19" s="301">
        <f>SUM(E20:E25)</f>
        <v>0</v>
      </c>
      <c r="G19" s="302">
        <f>SUM(G20:G25)</f>
        <v>6812100</v>
      </c>
      <c r="H19" s="365"/>
      <c r="I19" s="365"/>
      <c r="J19" s="365"/>
    </row>
    <row r="20" ht="15">
      <c r="B20" s="303" t="s">
        <v>262</v>
      </c>
    </row>
    <row r="21" spans="2:7" ht="15">
      <c r="B21" s="303" t="s">
        <v>263</v>
      </c>
      <c r="G21" s="133">
        <v>6267950</v>
      </c>
    </row>
    <row r="22" spans="2:7" ht="15">
      <c r="B22" s="303" t="s">
        <v>264</v>
      </c>
      <c r="G22" s="133">
        <v>544150</v>
      </c>
    </row>
    <row r="23" spans="2:7" ht="15">
      <c r="B23" s="303" t="s">
        <v>265</v>
      </c>
      <c r="G23" s="133">
        <v>0</v>
      </c>
    </row>
    <row r="24" spans="2:7" ht="15">
      <c r="B24" s="303" t="s">
        <v>266</v>
      </c>
      <c r="G24" s="133">
        <v>0</v>
      </c>
    </row>
    <row r="25" spans="2:7" ht="15">
      <c r="B25" s="303" t="s">
        <v>267</v>
      </c>
      <c r="G25" s="133">
        <v>0</v>
      </c>
    </row>
    <row r="26" ht="10.5" customHeight="1">
      <c r="B26" s="303"/>
    </row>
    <row r="27" spans="2:10" s="24" customFormat="1" ht="15">
      <c r="B27" s="300" t="s">
        <v>268</v>
      </c>
      <c r="E27" s="301">
        <f>SUM(E29:E31)</f>
        <v>779432652217</v>
      </c>
      <c r="G27" s="302">
        <f>SUM(G29:G31)</f>
        <v>56593312472</v>
      </c>
      <c r="H27" s="364">
        <f>'[3]KQKDhn'!E13</f>
        <v>779432652217</v>
      </c>
      <c r="I27" s="365"/>
      <c r="J27" s="364" t="e">
        <f>#REF!</f>
        <v>#REF!</v>
      </c>
    </row>
    <row r="28" spans="2:10" ht="15">
      <c r="B28" s="4" t="s">
        <v>789</v>
      </c>
      <c r="H28" s="368">
        <f>E27-H27</f>
        <v>0</v>
      </c>
      <c r="J28" s="368" t="e">
        <f>G27-J27</f>
        <v>#REF!</v>
      </c>
    </row>
    <row r="29" spans="2:7" ht="15">
      <c r="B29" s="303" t="s">
        <v>269</v>
      </c>
      <c r="E29" s="53">
        <f>E13-E21-E22</f>
        <v>777189348873</v>
      </c>
      <c r="G29" s="133">
        <f>G13-G19</f>
        <v>56593312472</v>
      </c>
    </row>
    <row r="30" spans="2:7" ht="15">
      <c r="B30" s="303" t="s">
        <v>270</v>
      </c>
      <c r="E30" s="53">
        <f>E14</f>
        <v>2243303344</v>
      </c>
      <c r="G30" s="133">
        <f>G14</f>
        <v>0</v>
      </c>
    </row>
    <row r="31" spans="2:7" ht="15" hidden="1">
      <c r="B31" s="303" t="s">
        <v>271</v>
      </c>
      <c r="E31" s="53">
        <f>E15</f>
        <v>0</v>
      </c>
      <c r="G31" s="133">
        <f>G15</f>
        <v>0</v>
      </c>
    </row>
    <row r="32" ht="9" customHeight="1">
      <c r="B32" s="20"/>
    </row>
    <row r="33" spans="2:10" ht="15">
      <c r="B33" s="24" t="s">
        <v>272</v>
      </c>
      <c r="E33" s="155">
        <f>SUM(E34:E38)</f>
        <v>2886282718</v>
      </c>
      <c r="G33" s="306">
        <f>SUM(G34:G40)</f>
        <v>875090406</v>
      </c>
      <c r="H33" s="364">
        <f>'[3]KQKDhn'!E16</f>
        <v>2886282718</v>
      </c>
      <c r="J33" s="364" t="e">
        <f>#REF!</f>
        <v>#REF!</v>
      </c>
    </row>
    <row r="34" spans="2:10" ht="15">
      <c r="B34" s="20" t="s">
        <v>273</v>
      </c>
      <c r="E34" s="53">
        <f>472570376-865034+3556034-5600000</f>
        <v>469661376</v>
      </c>
      <c r="G34" s="133">
        <v>47374943</v>
      </c>
      <c r="H34" s="368">
        <f>E33-H33</f>
        <v>0</v>
      </c>
      <c r="J34" s="368" t="e">
        <f>G33-J33</f>
        <v>#REF!</v>
      </c>
    </row>
    <row r="35" spans="2:7" ht="15">
      <c r="B35" s="20" t="s">
        <v>274</v>
      </c>
      <c r="E35" s="53">
        <v>981573275</v>
      </c>
      <c r="G35" s="133">
        <v>783000000</v>
      </c>
    </row>
    <row r="36" spans="2:7" ht="15">
      <c r="B36" s="20" t="s">
        <v>275</v>
      </c>
      <c r="E36" s="53">
        <v>720898067</v>
      </c>
      <c r="G36" s="133">
        <v>5200000</v>
      </c>
    </row>
    <row r="37" spans="2:7" ht="15">
      <c r="B37" s="20" t="s">
        <v>276</v>
      </c>
      <c r="E37" s="53">
        <v>713400000</v>
      </c>
      <c r="G37" s="133">
        <v>39515463</v>
      </c>
    </row>
    <row r="38" spans="2:7" ht="15">
      <c r="B38" s="20" t="s">
        <v>277</v>
      </c>
      <c r="E38" s="53">
        <v>750000</v>
      </c>
      <c r="G38" s="133">
        <v>0</v>
      </c>
    </row>
    <row r="39" ht="15" hidden="1">
      <c r="B39" s="20" t="s">
        <v>278</v>
      </c>
    </row>
    <row r="40" spans="2:8" ht="15" hidden="1">
      <c r="B40" s="20" t="s">
        <v>276</v>
      </c>
      <c r="E40" s="53">
        <v>713400000</v>
      </c>
      <c r="H40" s="366">
        <f>E40-E92</f>
        <v>713400000</v>
      </c>
    </row>
    <row r="41" ht="8.25" customHeight="1"/>
    <row r="42" spans="2:10" ht="15">
      <c r="B42" s="24" t="s">
        <v>279</v>
      </c>
      <c r="E42" s="155">
        <f>SUM(E43:E49)</f>
        <v>1760966338</v>
      </c>
      <c r="G42" s="306">
        <f>SUM(G43:G49)</f>
        <v>0</v>
      </c>
      <c r="H42" s="364">
        <f>'[3]KQKDhn'!E22</f>
        <v>1760966338</v>
      </c>
      <c r="J42" s="364" t="e">
        <f>#REF!</f>
        <v>#REF!</v>
      </c>
    </row>
    <row r="43" spans="2:10" ht="19.5" customHeight="1">
      <c r="B43" s="20" t="s">
        <v>280</v>
      </c>
      <c r="H43" s="364"/>
      <c r="J43" s="364"/>
    </row>
    <row r="44" spans="2:10" ht="15">
      <c r="B44" s="20" t="s">
        <v>281</v>
      </c>
      <c r="G44" s="307"/>
      <c r="H44" s="366">
        <f>E42-H42</f>
        <v>0</v>
      </c>
      <c r="J44" s="368" t="e">
        <f>G42-J42</f>
        <v>#REF!</v>
      </c>
    </row>
    <row r="45" spans="2:7" ht="15">
      <c r="B45" s="20" t="s">
        <v>282</v>
      </c>
      <c r="E45" s="53">
        <f>626260908</f>
        <v>626260908</v>
      </c>
      <c r="G45" s="307"/>
    </row>
    <row r="46" spans="2:7" ht="15">
      <c r="B46" s="20" t="s">
        <v>283</v>
      </c>
      <c r="E46" s="53">
        <v>904545455</v>
      </c>
      <c r="G46" s="307"/>
    </row>
    <row r="47" ht="15">
      <c r="B47" s="20" t="s">
        <v>284</v>
      </c>
    </row>
    <row r="48" spans="2:7" ht="15">
      <c r="B48" s="20" t="s">
        <v>285</v>
      </c>
      <c r="E48" s="53">
        <v>86587673</v>
      </c>
      <c r="G48" s="307"/>
    </row>
    <row r="49" spans="2:7" ht="15">
      <c r="B49" s="20" t="s">
        <v>286</v>
      </c>
      <c r="E49" s="53">
        <v>143572302</v>
      </c>
      <c r="G49" s="307"/>
    </row>
    <row r="50" ht="4.5" customHeight="1"/>
    <row r="51" ht="7.5" customHeight="1"/>
    <row r="52" spans="1:2" ht="15">
      <c r="A52" s="297" t="s">
        <v>287</v>
      </c>
      <c r="B52" s="17" t="s">
        <v>288</v>
      </c>
    </row>
    <row r="53" spans="5:7" ht="30">
      <c r="E53" s="298" t="str">
        <f>E9</f>
        <v>6 tháng đầu năm 2010
VND</v>
      </c>
      <c r="F53" s="53"/>
      <c r="G53" s="299" t="s">
        <v>186</v>
      </c>
    </row>
    <row r="54" spans="2:7" ht="15" hidden="1">
      <c r="B54" s="20" t="s">
        <v>289</v>
      </c>
      <c r="G54" s="307">
        <v>33063983543</v>
      </c>
    </row>
    <row r="55" spans="2:7" ht="15">
      <c r="B55" s="20" t="s">
        <v>290</v>
      </c>
      <c r="E55" s="53">
        <f>738669145888+7322178177</f>
        <v>745991324065</v>
      </c>
      <c r="G55" s="307">
        <v>13714889726</v>
      </c>
    </row>
    <row r="56" spans="2:7" ht="15">
      <c r="B56" s="20" t="s">
        <v>291</v>
      </c>
      <c r="G56" s="307">
        <v>0</v>
      </c>
    </row>
    <row r="57" spans="2:7" ht="36" customHeight="1" hidden="1">
      <c r="B57" s="432" t="s">
        <v>292</v>
      </c>
      <c r="C57" s="432"/>
      <c r="E57" s="53">
        <v>0</v>
      </c>
      <c r="G57" s="307">
        <v>0</v>
      </c>
    </row>
    <row r="58" spans="2:7" ht="15" hidden="1">
      <c r="B58" s="308" t="s">
        <v>293</v>
      </c>
      <c r="E58" s="53">
        <v>0</v>
      </c>
      <c r="G58" s="307">
        <v>0</v>
      </c>
    </row>
    <row r="59" spans="2:7" ht="15" hidden="1">
      <c r="B59" s="308" t="s">
        <v>294</v>
      </c>
      <c r="E59" s="53">
        <v>0</v>
      </c>
      <c r="G59" s="307">
        <v>0</v>
      </c>
    </row>
    <row r="60" spans="2:7" ht="15" hidden="1">
      <c r="B60" s="308" t="s">
        <v>295</v>
      </c>
      <c r="E60" s="53">
        <v>0</v>
      </c>
      <c r="G60" s="307">
        <v>0</v>
      </c>
    </row>
    <row r="61" spans="2:7" ht="15" hidden="1">
      <c r="B61" s="308" t="s">
        <v>867</v>
      </c>
      <c r="E61" s="53">
        <v>0</v>
      </c>
      <c r="G61" s="307">
        <v>0</v>
      </c>
    </row>
    <row r="62" spans="2:7" ht="6.75" customHeight="1">
      <c r="B62" s="308"/>
      <c r="G62" s="307"/>
    </row>
    <row r="63" spans="2:10" s="17" customFormat="1" ht="15" thickBot="1">
      <c r="B63" s="17" t="s">
        <v>782</v>
      </c>
      <c r="E63" s="309">
        <f>SUM(E54:E61)</f>
        <v>745991324065</v>
      </c>
      <c r="G63" s="306">
        <f>SUM(G54:G61)</f>
        <v>46778873269</v>
      </c>
      <c r="H63" s="364">
        <f>'[3]KQKDhn'!E14</f>
        <v>745991324065</v>
      </c>
      <c r="I63" s="367"/>
      <c r="J63" s="364" t="e">
        <f>#REF!</f>
        <v>#REF!</v>
      </c>
    </row>
    <row r="64" spans="8:10" ht="11.25" customHeight="1" thickTop="1">
      <c r="H64" s="368">
        <f>E63-H63</f>
        <v>0</v>
      </c>
      <c r="J64" s="368" t="e">
        <f>G63-J63</f>
        <v>#REF!</v>
      </c>
    </row>
    <row r="65" spans="1:10" ht="15" hidden="1">
      <c r="A65" s="297" t="s">
        <v>252</v>
      </c>
      <c r="B65" s="17" t="s">
        <v>296</v>
      </c>
      <c r="H65" s="368"/>
      <c r="J65" s="368"/>
    </row>
    <row r="66" spans="5:10" ht="30" hidden="1">
      <c r="E66" s="298" t="s">
        <v>186</v>
      </c>
      <c r="F66" s="53"/>
      <c r="G66" s="299" t="s">
        <v>297</v>
      </c>
      <c r="H66" s="368"/>
      <c r="J66" s="368"/>
    </row>
    <row r="67" spans="2:10" ht="15" hidden="1">
      <c r="B67" s="20" t="s">
        <v>298</v>
      </c>
      <c r="G67" s="310"/>
      <c r="H67" s="368"/>
      <c r="J67" s="368"/>
    </row>
    <row r="68" spans="2:10" ht="15" hidden="1">
      <c r="B68" s="20" t="s">
        <v>299</v>
      </c>
      <c r="G68" s="310"/>
      <c r="H68" s="368"/>
      <c r="J68" s="368"/>
    </row>
    <row r="69" spans="2:10" ht="15" hidden="1">
      <c r="B69" s="20" t="s">
        <v>300</v>
      </c>
      <c r="G69" s="310"/>
      <c r="H69" s="368"/>
      <c r="J69" s="368"/>
    </row>
    <row r="70" spans="2:10" ht="15" hidden="1">
      <c r="B70" s="20" t="s">
        <v>301</v>
      </c>
      <c r="G70" s="310"/>
      <c r="H70" s="368"/>
      <c r="J70" s="368"/>
    </row>
    <row r="71" spans="2:10" ht="15" hidden="1">
      <c r="B71" s="20" t="s">
        <v>302</v>
      </c>
      <c r="G71" s="310"/>
      <c r="H71" s="368"/>
      <c r="J71" s="368"/>
    </row>
    <row r="72" spans="2:10" ht="15.75" hidden="1" thickBot="1">
      <c r="B72" s="17" t="s">
        <v>782</v>
      </c>
      <c r="E72" s="309">
        <f>SUM(E67:E71)</f>
        <v>0</v>
      </c>
      <c r="G72" s="306">
        <f>SUM(G67:G71)</f>
        <v>0</v>
      </c>
      <c r="H72" s="368" t="e">
        <f>#REF!</f>
        <v>#REF!</v>
      </c>
      <c r="J72" s="368" t="e">
        <f>#REF!</f>
        <v>#REF!</v>
      </c>
    </row>
    <row r="73" spans="8:10" ht="15" hidden="1">
      <c r="H73" s="368" t="e">
        <f>E72-H72</f>
        <v>#REF!</v>
      </c>
      <c r="J73" s="368" t="e">
        <f>G72-J72</f>
        <v>#REF!</v>
      </c>
    </row>
    <row r="74" spans="1:10" ht="15" hidden="1">
      <c r="A74" s="297" t="s">
        <v>287</v>
      </c>
      <c r="B74" s="17" t="s">
        <v>303</v>
      </c>
      <c r="H74" s="368"/>
      <c r="J74" s="368"/>
    </row>
    <row r="75" spans="5:10" ht="30" hidden="1">
      <c r="E75" s="298" t="s">
        <v>186</v>
      </c>
      <c r="F75" s="53"/>
      <c r="G75" s="299" t="s">
        <v>297</v>
      </c>
      <c r="H75" s="368"/>
      <c r="J75" s="368"/>
    </row>
    <row r="76" spans="2:10" ht="15" hidden="1">
      <c r="B76" s="20" t="s">
        <v>304</v>
      </c>
      <c r="G76" s="310"/>
      <c r="H76" s="368"/>
      <c r="J76" s="368"/>
    </row>
    <row r="77" spans="2:10" ht="15" hidden="1">
      <c r="B77" s="20" t="s">
        <v>305</v>
      </c>
      <c r="G77" s="310"/>
      <c r="H77" s="368"/>
      <c r="J77" s="368"/>
    </row>
    <row r="78" spans="2:10" ht="15" hidden="1">
      <c r="B78" s="20" t="s">
        <v>306</v>
      </c>
      <c r="G78" s="310"/>
      <c r="H78" s="368"/>
      <c r="J78" s="368"/>
    </row>
    <row r="79" spans="2:10" ht="15" hidden="1">
      <c r="B79" s="20" t="s">
        <v>299</v>
      </c>
      <c r="G79" s="310"/>
      <c r="H79" s="368"/>
      <c r="J79" s="368"/>
    </row>
    <row r="80" spans="2:10" ht="15" hidden="1">
      <c r="B80" s="20" t="s">
        <v>307</v>
      </c>
      <c r="G80" s="310"/>
      <c r="H80" s="368"/>
      <c r="J80" s="368"/>
    </row>
    <row r="81" spans="2:10" ht="15" hidden="1">
      <c r="B81" s="20" t="s">
        <v>301</v>
      </c>
      <c r="G81" s="310"/>
      <c r="H81" s="368"/>
      <c r="J81" s="368"/>
    </row>
    <row r="82" spans="2:10" ht="15" hidden="1">
      <c r="B82" s="20" t="s">
        <v>308</v>
      </c>
      <c r="G82" s="310"/>
      <c r="H82" s="368"/>
      <c r="J82" s="368"/>
    </row>
    <row r="83" spans="2:10" ht="15" hidden="1">
      <c r="B83" s="20" t="s">
        <v>302</v>
      </c>
      <c r="G83" s="310"/>
      <c r="H83" s="368"/>
      <c r="J83" s="368"/>
    </row>
    <row r="84" spans="2:10" ht="15.75" hidden="1" thickBot="1">
      <c r="B84" s="17" t="s">
        <v>782</v>
      </c>
      <c r="E84" s="309">
        <f>SUM(E76:E83)</f>
        <v>0</v>
      </c>
      <c r="G84" s="306">
        <f>SUM(G76:G83)</f>
        <v>0</v>
      </c>
      <c r="H84" s="368" t="e">
        <f>#REF!</f>
        <v>#REF!</v>
      </c>
      <c r="J84" s="368" t="e">
        <f>#REF!</f>
        <v>#REF!</v>
      </c>
    </row>
    <row r="85" spans="8:10" ht="15" hidden="1">
      <c r="H85" s="368" t="e">
        <f>E84-H84</f>
        <v>#REF!</v>
      </c>
      <c r="J85" s="368" t="e">
        <f>G84-J84</f>
        <v>#REF!</v>
      </c>
    </row>
    <row r="86" spans="1:2" ht="15">
      <c r="A86" s="297" t="s">
        <v>309</v>
      </c>
      <c r="B86" s="17" t="s">
        <v>310</v>
      </c>
    </row>
    <row r="87" spans="5:7" ht="30">
      <c r="E87" s="298" t="str">
        <f>E53</f>
        <v>6 tháng đầu năm 2010
VND</v>
      </c>
      <c r="F87" s="53"/>
      <c r="G87" s="299" t="s">
        <v>186</v>
      </c>
    </row>
    <row r="88" spans="2:7" ht="15" hidden="1">
      <c r="B88" s="20" t="s">
        <v>311</v>
      </c>
      <c r="E88" s="53">
        <v>0</v>
      </c>
      <c r="G88" s="307">
        <v>0</v>
      </c>
    </row>
    <row r="89" spans="2:7" ht="23.25" customHeight="1">
      <c r="B89" s="20" t="s">
        <v>312</v>
      </c>
      <c r="E89" s="311">
        <v>4381377430</v>
      </c>
      <c r="G89" s="307">
        <v>1077258443</v>
      </c>
    </row>
    <row r="90" spans="2:7" ht="15">
      <c r="B90" s="20" t="s">
        <v>313</v>
      </c>
      <c r="E90" s="312">
        <v>312298370</v>
      </c>
      <c r="G90" s="307">
        <v>0</v>
      </c>
    </row>
    <row r="91" spans="2:7" ht="15">
      <c r="B91" s="20" t="s">
        <v>286</v>
      </c>
      <c r="E91" s="312">
        <v>18662760</v>
      </c>
      <c r="G91" s="133">
        <v>18061662</v>
      </c>
    </row>
    <row r="92" spans="2:7" ht="5.25" customHeight="1">
      <c r="B92" s="20"/>
      <c r="G92" s="133">
        <v>25794837</v>
      </c>
    </row>
    <row r="93" spans="2:10" s="17" customFormat="1" ht="15" thickBot="1">
      <c r="B93" s="17" t="s">
        <v>782</v>
      </c>
      <c r="E93" s="309">
        <f>SUM(E88:E92)</f>
        <v>4712338560</v>
      </c>
      <c r="G93" s="306">
        <f>SUM(G88:G92)</f>
        <v>1121114942</v>
      </c>
      <c r="H93" s="364">
        <f>'[3]KQKDhn'!E17</f>
        <v>4712338560</v>
      </c>
      <c r="I93" s="367"/>
      <c r="J93" s="364" t="e">
        <f>#REF!</f>
        <v>#REF!</v>
      </c>
    </row>
    <row r="94" spans="8:10" ht="15.75" thickTop="1">
      <c r="H94" s="368">
        <f>E93-H93</f>
        <v>0</v>
      </c>
      <c r="J94" s="368" t="e">
        <f>G93-J93</f>
        <v>#REF!</v>
      </c>
    </row>
    <row r="95" spans="1:2" ht="15">
      <c r="A95" s="297" t="s">
        <v>314</v>
      </c>
      <c r="B95" s="17" t="s">
        <v>315</v>
      </c>
    </row>
    <row r="96" spans="5:7" ht="30">
      <c r="E96" s="298" t="str">
        <f>E87</f>
        <v>6 tháng đầu năm 2010
VND</v>
      </c>
      <c r="F96" s="53"/>
      <c r="G96" s="299" t="s">
        <v>297</v>
      </c>
    </row>
    <row r="97" spans="2:7" ht="15">
      <c r="B97" s="20" t="s">
        <v>316</v>
      </c>
      <c r="E97" s="313"/>
      <c r="G97" s="307"/>
    </row>
    <row r="98" spans="2:10" ht="15">
      <c r="B98" s="20" t="s">
        <v>317</v>
      </c>
      <c r="E98" s="53">
        <v>774148687</v>
      </c>
      <c r="G98" s="307"/>
      <c r="J98" s="369">
        <f>75500000</f>
        <v>75500000</v>
      </c>
    </row>
    <row r="99" spans="2:10" ht="15">
      <c r="B99" s="20" t="s">
        <v>318</v>
      </c>
      <c r="G99" s="307"/>
      <c r="J99" s="369">
        <f>103387877</f>
        <v>103387877</v>
      </c>
    </row>
    <row r="100" spans="2:10" ht="15">
      <c r="B100" s="20" t="s">
        <v>319</v>
      </c>
      <c r="E100" s="312"/>
      <c r="G100" s="307"/>
      <c r="J100" s="366">
        <f>SUM(J98:J99)</f>
        <v>178887877</v>
      </c>
    </row>
    <row r="101" spans="2:10" s="17" customFormat="1" ht="15" thickBot="1">
      <c r="B101" s="17" t="s">
        <v>782</v>
      </c>
      <c r="E101" s="309">
        <f>SUM(E97:E100)</f>
        <v>774148687</v>
      </c>
      <c r="G101" s="306">
        <f>SUM(G97:G100)</f>
        <v>0</v>
      </c>
      <c r="H101" s="364">
        <f>'[3]KQKDhn'!E23</f>
        <v>774148687</v>
      </c>
      <c r="I101" s="367"/>
      <c r="J101" s="364" t="e">
        <f>#REF!</f>
        <v>#REF!</v>
      </c>
    </row>
    <row r="102" spans="8:10" ht="15.75" thickTop="1">
      <c r="H102" s="368"/>
      <c r="J102" s="368" t="e">
        <f>G101-J101</f>
        <v>#REF!</v>
      </c>
    </row>
    <row r="104" spans="1:2" ht="15">
      <c r="A104" s="17" t="s">
        <v>320</v>
      </c>
      <c r="B104" s="17" t="s">
        <v>321</v>
      </c>
    </row>
    <row r="105" spans="5:7" ht="30">
      <c r="E105" s="298" t="str">
        <f>E96</f>
        <v>6 tháng đầu năm 2010
VND</v>
      </c>
      <c r="F105" s="53"/>
      <c r="G105" s="299" t="s">
        <v>186</v>
      </c>
    </row>
    <row r="107" spans="2:7" ht="17.25" customHeight="1">
      <c r="B107" s="453" t="s">
        <v>322</v>
      </c>
      <c r="C107" s="453"/>
      <c r="D107" s="453"/>
      <c r="E107" s="53">
        <f>'[3]KQKDhn'!E28</f>
        <v>3466249508</v>
      </c>
      <c r="G107" s="133" t="e">
        <f>#REF!</f>
        <v>#REF!</v>
      </c>
    </row>
    <row r="108" spans="2:5" ht="33.75" customHeight="1">
      <c r="B108" s="453" t="s">
        <v>323</v>
      </c>
      <c r="C108" s="453"/>
      <c r="D108" s="453"/>
      <c r="E108" s="53">
        <v>0</v>
      </c>
    </row>
    <row r="109" ht="5.25" customHeight="1"/>
    <row r="110" spans="2:10" ht="15.75" thickBot="1">
      <c r="B110" s="17" t="s">
        <v>782</v>
      </c>
      <c r="C110" s="17"/>
      <c r="D110" s="17"/>
      <c r="E110" s="309">
        <f>SUM(E107:E108)</f>
        <v>3466249508</v>
      </c>
      <c r="F110" s="17"/>
      <c r="G110" s="306" t="e">
        <f>SUM(G107:G108)</f>
        <v>#REF!</v>
      </c>
      <c r="H110" s="364">
        <f>'[3]KQKDhn'!E28</f>
        <v>3466249508</v>
      </c>
      <c r="J110" s="364" t="e">
        <f>#REF!</f>
        <v>#REF!</v>
      </c>
    </row>
    <row r="111" spans="2:10" ht="15.75" thickTop="1">
      <c r="B111" s="17"/>
      <c r="C111" s="17"/>
      <c r="D111" s="17"/>
      <c r="E111" s="164"/>
      <c r="F111" s="17"/>
      <c r="G111" s="306"/>
      <c r="H111" s="364">
        <f>E110-H110</f>
        <v>0</v>
      </c>
      <c r="J111" s="364" t="e">
        <f>G110-J110</f>
        <v>#REF!</v>
      </c>
    </row>
    <row r="112" spans="2:10" s="31" customFormat="1" ht="15" hidden="1">
      <c r="B112" s="314" t="s">
        <v>795</v>
      </c>
      <c r="C112" s="172"/>
      <c r="D112" s="172"/>
      <c r="E112" s="315"/>
      <c r="F112" s="172"/>
      <c r="G112" s="306"/>
      <c r="H112" s="364"/>
      <c r="I112" s="29"/>
      <c r="J112" s="364"/>
    </row>
    <row r="113" spans="2:10" s="31" customFormat="1" ht="15" hidden="1">
      <c r="B113" s="316" t="s">
        <v>324</v>
      </c>
      <c r="C113" s="316"/>
      <c r="D113" s="316"/>
      <c r="E113" s="316"/>
      <c r="F113" s="316"/>
      <c r="G113" s="317"/>
      <c r="H113" s="368"/>
      <c r="I113" s="29"/>
      <c r="J113" s="368"/>
    </row>
    <row r="114" spans="2:10" s="31" customFormat="1" ht="20.25" customHeight="1" hidden="1">
      <c r="B114" s="318" t="s">
        <v>325</v>
      </c>
      <c r="C114" s="316"/>
      <c r="D114" s="316"/>
      <c r="E114" s="316"/>
      <c r="F114" s="316"/>
      <c r="G114" s="317"/>
      <c r="H114" s="368"/>
      <c r="I114" s="29"/>
      <c r="J114" s="368"/>
    </row>
    <row r="115" spans="2:10" s="31" customFormat="1" ht="38.25" customHeight="1" hidden="1">
      <c r="B115" s="454" t="s">
        <v>326</v>
      </c>
      <c r="C115" s="454"/>
      <c r="D115" s="454"/>
      <c r="E115" s="454"/>
      <c r="F115" s="454"/>
      <c r="G115" s="454"/>
      <c r="H115" s="368"/>
      <c r="I115" s="29"/>
      <c r="J115" s="368"/>
    </row>
    <row r="116" spans="2:10" s="31" customFormat="1" ht="15" hidden="1">
      <c r="B116" s="455" t="s">
        <v>327</v>
      </c>
      <c r="C116" s="454"/>
      <c r="D116" s="454"/>
      <c r="E116" s="454"/>
      <c r="F116" s="454"/>
      <c r="G116" s="454"/>
      <c r="H116" s="368"/>
      <c r="I116" s="29"/>
      <c r="J116" s="368"/>
    </row>
    <row r="117" spans="2:10" s="31" customFormat="1" ht="57.75" customHeight="1" hidden="1">
      <c r="B117" s="455" t="s">
        <v>328</v>
      </c>
      <c r="C117" s="454"/>
      <c r="D117" s="454"/>
      <c r="E117" s="454"/>
      <c r="F117" s="454"/>
      <c r="G117" s="454"/>
      <c r="H117" s="368"/>
      <c r="I117" s="29"/>
      <c r="J117" s="368"/>
    </row>
    <row r="118" spans="2:10" s="31" customFormat="1" ht="61.5" customHeight="1" hidden="1">
      <c r="B118" s="456" t="s">
        <v>329</v>
      </c>
      <c r="C118" s="457"/>
      <c r="D118" s="457"/>
      <c r="E118" s="457"/>
      <c r="F118" s="457"/>
      <c r="G118" s="457"/>
      <c r="H118" s="368"/>
      <c r="I118" s="29"/>
      <c r="J118" s="368"/>
    </row>
    <row r="119" spans="2:10" s="31" customFormat="1" ht="21.75" customHeight="1" hidden="1">
      <c r="B119" s="319" t="s">
        <v>330</v>
      </c>
      <c r="C119" s="320"/>
      <c r="D119" s="320"/>
      <c r="E119" s="320"/>
      <c r="F119" s="320"/>
      <c r="G119" s="321"/>
      <c r="H119" s="368"/>
      <c r="I119" s="29"/>
      <c r="J119" s="368"/>
    </row>
    <row r="120" spans="2:10" ht="42" customHeight="1" hidden="1">
      <c r="B120" s="322" t="s">
        <v>53</v>
      </c>
      <c r="C120" s="323"/>
      <c r="D120" s="323"/>
      <c r="E120" s="298" t="s">
        <v>186</v>
      </c>
      <c r="F120" s="53"/>
      <c r="G120" s="299" t="s">
        <v>297</v>
      </c>
      <c r="H120" s="368"/>
      <c r="J120" s="368"/>
    </row>
    <row r="121" spans="2:10" ht="18.75" customHeight="1" hidden="1">
      <c r="B121" s="323"/>
      <c r="C121" s="323"/>
      <c r="D121" s="323"/>
      <c r="E121" s="324"/>
      <c r="F121" s="324"/>
      <c r="G121" s="325"/>
      <c r="H121" s="368"/>
      <c r="J121" s="368"/>
    </row>
    <row r="122" spans="2:10" ht="18.75" customHeight="1" hidden="1">
      <c r="B122" s="326" t="s">
        <v>331</v>
      </c>
      <c r="C122" s="327"/>
      <c r="D122" s="327"/>
      <c r="E122" s="328" t="e">
        <f>#REF!</f>
        <v>#REF!</v>
      </c>
      <c r="F122" s="327"/>
      <c r="G122" s="329" t="e">
        <f>#REF!</f>
        <v>#REF!</v>
      </c>
      <c r="H122" s="368"/>
      <c r="J122" s="368"/>
    </row>
    <row r="123" spans="2:10" ht="31.5" customHeight="1" hidden="1">
      <c r="B123" s="432" t="s">
        <v>332</v>
      </c>
      <c r="C123" s="390"/>
      <c r="D123" s="390"/>
      <c r="E123" s="328">
        <f>SUM(E124:E125)</f>
        <v>0</v>
      </c>
      <c r="F123" s="327"/>
      <c r="G123" s="329">
        <f>SUM(G124:G125)</f>
        <v>0</v>
      </c>
      <c r="H123" s="368"/>
      <c r="J123" s="368"/>
    </row>
    <row r="124" spans="2:10" s="159" customFormat="1" ht="18.75" customHeight="1" hidden="1">
      <c r="B124" s="330" t="s">
        <v>333</v>
      </c>
      <c r="C124" s="330"/>
      <c r="D124" s="330"/>
      <c r="E124" s="331"/>
      <c r="F124" s="331"/>
      <c r="G124" s="332"/>
      <c r="H124" s="370"/>
      <c r="I124" s="371"/>
      <c r="J124" s="370"/>
    </row>
    <row r="125" spans="2:10" s="159" customFormat="1" ht="18.75" customHeight="1" hidden="1">
      <c r="B125" s="330" t="s">
        <v>334</v>
      </c>
      <c r="C125" s="330"/>
      <c r="D125" s="330"/>
      <c r="E125" s="331"/>
      <c r="F125" s="331"/>
      <c r="G125" s="332"/>
      <c r="H125" s="370"/>
      <c r="I125" s="371"/>
      <c r="J125" s="370"/>
    </row>
    <row r="126" spans="2:10" ht="18.75" customHeight="1" hidden="1">
      <c r="B126" s="333" t="s">
        <v>335</v>
      </c>
      <c r="C126" s="323"/>
      <c r="D126" s="323"/>
      <c r="E126" s="324" t="e">
        <f>E122+E123</f>
        <v>#REF!</v>
      </c>
      <c r="F126" s="324"/>
      <c r="G126" s="325" t="e">
        <f>G122+G123</f>
        <v>#REF!</v>
      </c>
      <c r="H126" s="368"/>
      <c r="J126" s="368"/>
    </row>
    <row r="127" spans="2:10" ht="15" hidden="1">
      <c r="B127" s="458" t="s">
        <v>336</v>
      </c>
      <c r="C127" s="459"/>
      <c r="D127" s="459"/>
      <c r="E127" s="334"/>
      <c r="F127" s="335"/>
      <c r="G127" s="336" t="s">
        <v>337</v>
      </c>
      <c r="H127" s="368"/>
      <c r="J127" s="368"/>
    </row>
    <row r="128" spans="2:10" ht="20.25" customHeight="1" hidden="1">
      <c r="B128" s="458" t="s">
        <v>338</v>
      </c>
      <c r="C128" s="459"/>
      <c r="D128" s="459"/>
      <c r="E128" s="334"/>
      <c r="F128" s="335"/>
      <c r="G128" s="336" t="s">
        <v>337</v>
      </c>
      <c r="H128" s="368"/>
      <c r="J128" s="368"/>
    </row>
    <row r="129" spans="2:10" ht="62.25" customHeight="1" hidden="1">
      <c r="B129" s="460" t="s">
        <v>339</v>
      </c>
      <c r="C129" s="460"/>
      <c r="D129" s="460"/>
      <c r="E129" s="460"/>
      <c r="F129" s="460"/>
      <c r="G129" s="460"/>
      <c r="H129" s="368"/>
      <c r="J129" s="368"/>
    </row>
    <row r="130" spans="2:10" ht="6.75" customHeight="1" hidden="1">
      <c r="B130" s="338"/>
      <c r="C130" s="338"/>
      <c r="D130" s="338"/>
      <c r="E130" s="338"/>
      <c r="F130" s="338"/>
      <c r="G130" s="339"/>
      <c r="H130" s="368"/>
      <c r="J130" s="368"/>
    </row>
    <row r="131" spans="2:10" ht="15" hidden="1">
      <c r="B131" s="460" t="s">
        <v>340</v>
      </c>
      <c r="C131" s="460"/>
      <c r="D131" s="460"/>
      <c r="E131" s="460"/>
      <c r="F131" s="460"/>
      <c r="G131" s="460"/>
      <c r="H131" s="368"/>
      <c r="J131" s="368"/>
    </row>
    <row r="132" spans="2:10" ht="5.25" customHeight="1" hidden="1">
      <c r="B132" s="337"/>
      <c r="C132" s="337"/>
      <c r="D132" s="337"/>
      <c r="E132" s="337"/>
      <c r="F132" s="337"/>
      <c r="G132" s="340"/>
      <c r="H132" s="368"/>
      <c r="J132" s="368"/>
    </row>
    <row r="133" spans="2:10" s="63" customFormat="1" ht="15" hidden="1">
      <c r="B133" s="460" t="s">
        <v>341</v>
      </c>
      <c r="C133" s="460"/>
      <c r="D133" s="460"/>
      <c r="E133" s="460"/>
      <c r="F133" s="460"/>
      <c r="G133" s="460"/>
      <c r="H133" s="372"/>
      <c r="I133" s="373"/>
      <c r="J133" s="372"/>
    </row>
    <row r="134" spans="1:10" s="342" customFormat="1" ht="15" hidden="1">
      <c r="A134" s="341" t="s">
        <v>342</v>
      </c>
      <c r="B134" s="341" t="s">
        <v>343</v>
      </c>
      <c r="E134" s="343"/>
      <c r="G134" s="133"/>
      <c r="H134" s="29"/>
      <c r="I134" s="29"/>
      <c r="J134" s="29"/>
    </row>
    <row r="135" spans="5:10" s="342" customFormat="1" ht="30" hidden="1">
      <c r="E135" s="345" t="s">
        <v>344</v>
      </c>
      <c r="G135" s="346" t="s">
        <v>345</v>
      </c>
      <c r="H135" s="29"/>
      <c r="I135" s="29"/>
      <c r="J135" s="29"/>
    </row>
    <row r="136" spans="5:10" s="342" customFormat="1" ht="15.75" customHeight="1" hidden="1">
      <c r="E136" s="343"/>
      <c r="G136" s="133"/>
      <c r="H136" s="29"/>
      <c r="I136" s="29"/>
      <c r="J136" s="29"/>
    </row>
    <row r="137" spans="2:10" s="342" customFormat="1" ht="15" hidden="1">
      <c r="B137" s="461" t="s">
        <v>346</v>
      </c>
      <c r="C137" s="461"/>
      <c r="D137" s="461"/>
      <c r="E137" s="343"/>
      <c r="G137" s="133"/>
      <c r="H137" s="29"/>
      <c r="I137" s="29"/>
      <c r="J137" s="29"/>
    </row>
    <row r="138" spans="5:10" s="342" customFormat="1" ht="6" customHeight="1" hidden="1">
      <c r="E138" s="343"/>
      <c r="G138" s="133"/>
      <c r="H138" s="29"/>
      <c r="I138" s="29"/>
      <c r="J138" s="29"/>
    </row>
    <row r="139" spans="2:10" s="342" customFormat="1" ht="34.5" customHeight="1" hidden="1">
      <c r="B139" s="462" t="s">
        <v>347</v>
      </c>
      <c r="C139" s="463"/>
      <c r="D139" s="463"/>
      <c r="E139" s="343"/>
      <c r="G139" s="133"/>
      <c r="H139" s="29"/>
      <c r="I139" s="29"/>
      <c r="J139" s="29"/>
    </row>
    <row r="140" spans="5:10" s="342" customFormat="1" ht="4.5" customHeight="1" hidden="1">
      <c r="E140" s="343"/>
      <c r="G140" s="133"/>
      <c r="H140" s="29"/>
      <c r="I140" s="29"/>
      <c r="J140" s="29"/>
    </row>
    <row r="141" spans="2:10" s="342" customFormat="1" ht="31.5" customHeight="1" hidden="1">
      <c r="B141" s="462" t="s">
        <v>348</v>
      </c>
      <c r="C141" s="463"/>
      <c r="D141" s="463"/>
      <c r="E141" s="343"/>
      <c r="G141" s="133"/>
      <c r="H141" s="29"/>
      <c r="I141" s="29"/>
      <c r="J141" s="29"/>
    </row>
    <row r="142" spans="5:10" s="342" customFormat="1" ht="4.5" customHeight="1" hidden="1">
      <c r="E142" s="343"/>
      <c r="G142" s="133"/>
      <c r="H142" s="29"/>
      <c r="I142" s="29"/>
      <c r="J142" s="29"/>
    </row>
    <row r="143" spans="2:10" s="342" customFormat="1" ht="31.5" customHeight="1" hidden="1">
      <c r="B143" s="462" t="s">
        <v>349</v>
      </c>
      <c r="C143" s="463"/>
      <c r="D143" s="463"/>
      <c r="E143" s="343"/>
      <c r="G143" s="133"/>
      <c r="H143" s="29"/>
      <c r="I143" s="29"/>
      <c r="J143" s="29"/>
    </row>
    <row r="144" spans="5:10" s="342" customFormat="1" ht="3.75" customHeight="1" hidden="1">
      <c r="E144" s="343"/>
      <c r="G144" s="133"/>
      <c r="H144" s="29"/>
      <c r="I144" s="29"/>
      <c r="J144" s="29"/>
    </row>
    <row r="145" spans="2:10" s="342" customFormat="1" ht="27.75" customHeight="1" hidden="1">
      <c r="B145" s="462" t="s">
        <v>350</v>
      </c>
      <c r="C145" s="463"/>
      <c r="D145" s="463"/>
      <c r="E145" s="343"/>
      <c r="G145" s="133"/>
      <c r="H145" s="29"/>
      <c r="I145" s="29"/>
      <c r="J145" s="29"/>
    </row>
    <row r="146" spans="5:10" s="342" customFormat="1" ht="15" hidden="1">
      <c r="E146" s="343"/>
      <c r="G146" s="133"/>
      <c r="H146" s="29"/>
      <c r="I146" s="29"/>
      <c r="J146" s="29"/>
    </row>
    <row r="147" spans="2:10" s="342" customFormat="1" ht="11.25" customHeight="1" hidden="1">
      <c r="B147" s="341" t="s">
        <v>782</v>
      </c>
      <c r="C147" s="341"/>
      <c r="D147" s="341"/>
      <c r="E147" s="347">
        <f>SUM(E137+E139+E141+E143+E145)</f>
        <v>0</v>
      </c>
      <c r="F147" s="341"/>
      <c r="G147" s="306">
        <f>SUM(G137+G139+G141+G143+G145)</f>
        <v>0</v>
      </c>
      <c r="H147" s="29"/>
      <c r="I147" s="29"/>
      <c r="J147" s="29"/>
    </row>
    <row r="148" ht="15" hidden="1"/>
    <row r="149" spans="1:2" ht="15">
      <c r="A149" s="297" t="s">
        <v>351</v>
      </c>
      <c r="B149" s="17" t="s">
        <v>352</v>
      </c>
    </row>
    <row r="150" spans="1:2" ht="9.75" customHeight="1">
      <c r="A150" s="297"/>
      <c r="B150" s="17"/>
    </row>
    <row r="151" spans="2:7" ht="28.5" customHeight="1">
      <c r="B151" s="17" t="s">
        <v>53</v>
      </c>
      <c r="E151" s="298" t="str">
        <f>E105</f>
        <v>6 tháng đầu năm 2010
VND</v>
      </c>
      <c r="F151" s="53"/>
      <c r="G151" s="299" t="s">
        <v>186</v>
      </c>
    </row>
    <row r="152" ht="9" customHeight="1"/>
    <row r="153" spans="2:7" ht="15">
      <c r="B153" s="4" t="s">
        <v>353</v>
      </c>
      <c r="E153" s="53">
        <v>1124307977</v>
      </c>
      <c r="G153" s="133">
        <v>6668294862</v>
      </c>
    </row>
    <row r="154" spans="2:7" ht="15">
      <c r="B154" s="4" t="s">
        <v>354</v>
      </c>
      <c r="E154" s="53">
        <v>10153658286</v>
      </c>
      <c r="G154" s="133">
        <v>3561903024</v>
      </c>
    </row>
    <row r="155" spans="2:8" ht="15">
      <c r="B155" s="4" t="s">
        <v>355</v>
      </c>
      <c r="E155" s="53">
        <v>1611504014</v>
      </c>
      <c r="G155" s="133">
        <v>2688793645</v>
      </c>
      <c r="H155" s="369">
        <f>'[3]TM3-r'!L25</f>
        <v>1571698939</v>
      </c>
    </row>
    <row r="156" spans="2:8" ht="15">
      <c r="B156" s="4" t="s">
        <v>356</v>
      </c>
      <c r="E156" s="53">
        <v>4488497906</v>
      </c>
      <c r="G156" s="133">
        <v>3374109161</v>
      </c>
      <c r="H156" s="366">
        <f>E155-H155</f>
        <v>39805075</v>
      </c>
    </row>
    <row r="157" spans="2:7" ht="15">
      <c r="B157" s="4" t="s">
        <v>357</v>
      </c>
      <c r="E157" s="53">
        <v>666592215</v>
      </c>
      <c r="G157" s="133">
        <v>749548110</v>
      </c>
    </row>
    <row r="158" spans="2:7" ht="15.75" thickBot="1">
      <c r="B158" s="17" t="s">
        <v>782</v>
      </c>
      <c r="E158" s="309">
        <f>SUM(E153:E157)</f>
        <v>18044560398</v>
      </c>
      <c r="G158" s="306">
        <f>SUM(G153:G157)</f>
        <v>17042648802</v>
      </c>
    </row>
    <row r="159" spans="2:7" ht="15.75" hidden="1" thickTop="1">
      <c r="B159" s="17"/>
      <c r="E159" s="164"/>
      <c r="G159" s="306"/>
    </row>
    <row r="160" spans="1:7" ht="15.75" hidden="1" thickTop="1">
      <c r="A160" s="17" t="s">
        <v>314</v>
      </c>
      <c r="B160" s="17" t="s">
        <v>358</v>
      </c>
      <c r="E160" s="164"/>
      <c r="G160" s="306"/>
    </row>
    <row r="161" spans="2:7" ht="30.75" hidden="1" thickTop="1">
      <c r="B161" s="17"/>
      <c r="E161" s="298" t="s">
        <v>186</v>
      </c>
      <c r="F161" s="53"/>
      <c r="G161" s="299" t="s">
        <v>297</v>
      </c>
    </row>
    <row r="162" spans="2:7" ht="15.75" hidden="1" thickTop="1">
      <c r="B162" s="17"/>
      <c r="E162" s="164"/>
      <c r="G162" s="306"/>
    </row>
    <row r="163" spans="2:7" ht="22.5" customHeight="1" hidden="1">
      <c r="B163" s="4" t="s">
        <v>359</v>
      </c>
      <c r="E163" s="168" t="e">
        <f>#REF!</f>
        <v>#REF!</v>
      </c>
      <c r="G163" s="133" t="e">
        <f>#REF!</f>
        <v>#REF!</v>
      </c>
    </row>
    <row r="164" spans="2:10" s="159" customFormat="1" ht="40.5" customHeight="1" hidden="1">
      <c r="B164" s="405" t="s">
        <v>360</v>
      </c>
      <c r="C164" s="405"/>
      <c r="D164" s="405"/>
      <c r="E164" s="348">
        <f>SUM(E165:E166)</f>
        <v>0</v>
      </c>
      <c r="G164" s="349">
        <f>SUM(G165:G166)</f>
        <v>0</v>
      </c>
      <c r="H164" s="371"/>
      <c r="I164" s="371"/>
      <c r="J164" s="371"/>
    </row>
    <row r="165" spans="2:7" ht="15.75" hidden="1" thickTop="1">
      <c r="B165" s="159" t="s">
        <v>361</v>
      </c>
      <c r="C165" s="159"/>
      <c r="D165" s="159"/>
      <c r="E165" s="164"/>
      <c r="G165" s="306"/>
    </row>
    <row r="166" spans="2:7" ht="15.75" hidden="1" thickTop="1">
      <c r="B166" s="159" t="s">
        <v>362</v>
      </c>
      <c r="C166" s="159"/>
      <c r="D166" s="159"/>
      <c r="E166" s="164"/>
      <c r="G166" s="306"/>
    </row>
    <row r="167" spans="2:10" s="159" customFormat="1" ht="15.75" hidden="1" thickTop="1">
      <c r="B167" s="4" t="s">
        <v>363</v>
      </c>
      <c r="E167" s="168" t="e">
        <f>E163+E164</f>
        <v>#REF!</v>
      </c>
      <c r="G167" s="133" t="e">
        <f>G163+G164</f>
        <v>#REF!</v>
      </c>
      <c r="H167" s="371"/>
      <c r="I167" s="371"/>
      <c r="J167" s="371"/>
    </row>
    <row r="168" spans="2:5" ht="15.75" hidden="1" thickTop="1">
      <c r="B168" s="4" t="s">
        <v>364</v>
      </c>
      <c r="E168" s="168" t="e">
        <f>#REF!</f>
        <v>#REF!</v>
      </c>
    </row>
    <row r="169" spans="2:7" ht="15.75" hidden="1" thickTop="1">
      <c r="B169" s="4" t="s">
        <v>365</v>
      </c>
      <c r="E169" s="168" t="e">
        <f>E167/E168</f>
        <v>#REF!</v>
      </c>
      <c r="G169" s="133" t="e">
        <f>G167/G168</f>
        <v>#REF!</v>
      </c>
    </row>
    <row r="170" spans="2:7" ht="15.75" hidden="1" thickTop="1">
      <c r="B170" s="350"/>
      <c r="C170" s="350"/>
      <c r="D170" s="350"/>
      <c r="E170" s="350"/>
      <c r="F170" s="350"/>
      <c r="G170" s="351"/>
    </row>
    <row r="171" spans="1:10" ht="30.75" customHeight="1" hidden="1">
      <c r="A171" s="219" t="s">
        <v>366</v>
      </c>
      <c r="B171" s="431" t="s">
        <v>367</v>
      </c>
      <c r="C171" s="431"/>
      <c r="D171" s="431"/>
      <c r="E171" s="431"/>
      <c r="F171" s="431"/>
      <c r="G171" s="431"/>
      <c r="H171" s="366"/>
      <c r="J171" s="366"/>
    </row>
    <row r="172" spans="8:10" ht="15.75" hidden="1" thickTop="1">
      <c r="H172" s="366"/>
      <c r="J172" s="366"/>
    </row>
    <row r="173" spans="5:10" ht="30.75" hidden="1" thickTop="1">
      <c r="E173" s="352" t="s">
        <v>344</v>
      </c>
      <c r="G173" s="346" t="s">
        <v>345</v>
      </c>
      <c r="H173" s="366"/>
      <c r="J173" s="366"/>
    </row>
    <row r="174" spans="8:10" ht="15.75" hidden="1" thickTop="1">
      <c r="H174" s="366"/>
      <c r="J174" s="366"/>
    </row>
    <row r="175" spans="2:10" ht="33.75" customHeight="1" hidden="1">
      <c r="B175" s="436" t="s">
        <v>368</v>
      </c>
      <c r="C175" s="436"/>
      <c r="D175" s="436"/>
      <c r="E175" s="155">
        <f>SUM(E176:E177)</f>
        <v>0</v>
      </c>
      <c r="F175" s="17"/>
      <c r="G175" s="306">
        <f>SUM(G176:G177)</f>
        <v>0</v>
      </c>
      <c r="H175" s="366"/>
      <c r="J175" s="366"/>
    </row>
    <row r="176" spans="2:10" ht="15.75" hidden="1" thickTop="1">
      <c r="B176" s="353" t="s">
        <v>369</v>
      </c>
      <c r="H176" s="366"/>
      <c r="J176" s="366"/>
    </row>
    <row r="177" spans="2:10" ht="15.75" hidden="1" thickTop="1">
      <c r="B177" s="464" t="s">
        <v>370</v>
      </c>
      <c r="C177" s="465"/>
      <c r="D177" s="465"/>
      <c r="H177" s="366"/>
      <c r="J177" s="366"/>
    </row>
    <row r="178" spans="2:10" ht="37.5" customHeight="1" hidden="1">
      <c r="B178" s="436" t="s">
        <v>371</v>
      </c>
      <c r="C178" s="436"/>
      <c r="D178" s="436"/>
      <c r="E178" s="155">
        <f>SUM(E179+E181+E183+E185)</f>
        <v>0</v>
      </c>
      <c r="G178" s="306">
        <f>SUM(G179+G181+G183+G185)</f>
        <v>0</v>
      </c>
      <c r="H178" s="366"/>
      <c r="J178" s="366"/>
    </row>
    <row r="179" spans="2:10" ht="18.75" customHeight="1" hidden="1">
      <c r="B179" s="464" t="s">
        <v>372</v>
      </c>
      <c r="C179" s="465"/>
      <c r="D179" s="465"/>
      <c r="H179" s="366"/>
      <c r="J179" s="366"/>
    </row>
    <row r="180" spans="2:10" ht="6" customHeight="1" hidden="1">
      <c r="B180" s="354"/>
      <c r="C180" s="355"/>
      <c r="D180" s="355"/>
      <c r="H180" s="366"/>
      <c r="J180" s="366"/>
    </row>
    <row r="181" spans="2:10" ht="36.75" customHeight="1" hidden="1">
      <c r="B181" s="464" t="s">
        <v>373</v>
      </c>
      <c r="C181" s="465"/>
      <c r="D181" s="465"/>
      <c r="H181" s="366"/>
      <c r="J181" s="366"/>
    </row>
    <row r="182" spans="2:10" ht="5.25" customHeight="1" hidden="1">
      <c r="B182" s="354"/>
      <c r="C182" s="355"/>
      <c r="D182" s="355"/>
      <c r="H182" s="366"/>
      <c r="J182" s="366"/>
    </row>
    <row r="183" spans="2:10" ht="48" customHeight="1" hidden="1">
      <c r="B183" s="464" t="s">
        <v>374</v>
      </c>
      <c r="C183" s="465"/>
      <c r="D183" s="465"/>
      <c r="H183" s="366"/>
      <c r="J183" s="366"/>
    </row>
    <row r="184" spans="2:10" ht="5.25" customHeight="1" hidden="1">
      <c r="B184" s="354"/>
      <c r="C184" s="355"/>
      <c r="D184" s="355"/>
      <c r="H184" s="366"/>
      <c r="J184" s="366"/>
    </row>
    <row r="185" spans="2:10" ht="66" customHeight="1" hidden="1">
      <c r="B185" s="464" t="s">
        <v>375</v>
      </c>
      <c r="C185" s="465"/>
      <c r="D185" s="465"/>
      <c r="H185" s="366"/>
      <c r="J185" s="366"/>
    </row>
    <row r="186" spans="2:10" ht="9" customHeight="1" hidden="1">
      <c r="B186" s="354"/>
      <c r="C186" s="355"/>
      <c r="D186" s="355"/>
      <c r="H186" s="366"/>
      <c r="J186" s="366"/>
    </row>
    <row r="187" spans="2:10" ht="48" customHeight="1" hidden="1">
      <c r="B187" s="466" t="s">
        <v>376</v>
      </c>
      <c r="C187" s="466"/>
      <c r="D187" s="466"/>
      <c r="E187" s="466"/>
      <c r="F187" s="466"/>
      <c r="G187" s="466"/>
      <c r="H187" s="366"/>
      <c r="J187" s="366"/>
    </row>
    <row r="188" spans="1:2" ht="15.75" hidden="1" thickTop="1">
      <c r="A188" s="17" t="s">
        <v>377</v>
      </c>
      <c r="B188" s="17" t="s">
        <v>378</v>
      </c>
    </row>
    <row r="189" spans="1:2" ht="15.75" hidden="1" thickTop="1">
      <c r="A189" s="17"/>
      <c r="B189" s="17"/>
    </row>
    <row r="190" spans="1:2" ht="15.75" hidden="1" thickTop="1">
      <c r="A190" s="17"/>
      <c r="B190" s="17" t="s">
        <v>379</v>
      </c>
    </row>
    <row r="191" spans="1:2" ht="15.75" hidden="1" thickTop="1">
      <c r="A191" s="17"/>
      <c r="B191" s="17"/>
    </row>
    <row r="192" spans="1:2" ht="15.75" hidden="1" thickTop="1">
      <c r="A192" s="17"/>
      <c r="B192" s="17" t="s">
        <v>380</v>
      </c>
    </row>
    <row r="193" spans="1:2" ht="15.75" hidden="1" thickTop="1">
      <c r="A193" s="17"/>
      <c r="B193" s="17"/>
    </row>
    <row r="194" spans="1:2" ht="15.75" hidden="1" thickTop="1">
      <c r="A194" s="17"/>
      <c r="B194" s="17" t="s">
        <v>381</v>
      </c>
    </row>
    <row r="195" spans="1:2" ht="15.75" hidden="1" thickTop="1">
      <c r="A195" s="17"/>
      <c r="B195" s="17"/>
    </row>
    <row r="196" spans="1:7" ht="35.25" customHeight="1" hidden="1">
      <c r="A196" s="17"/>
      <c r="B196" s="467" t="s">
        <v>382</v>
      </c>
      <c r="C196" s="467"/>
      <c r="D196" s="467"/>
      <c r="E196" s="467"/>
      <c r="F196" s="467"/>
      <c r="G196" s="467"/>
    </row>
    <row r="197" spans="1:2" ht="15.75" hidden="1" thickTop="1">
      <c r="A197" s="17"/>
      <c r="B197" s="17"/>
    </row>
    <row r="198" spans="1:10" s="13" customFormat="1" ht="13.5" hidden="1" thickTop="1">
      <c r="A198" s="12"/>
      <c r="B198" s="12" t="s">
        <v>383</v>
      </c>
      <c r="C198" s="468" t="s">
        <v>384</v>
      </c>
      <c r="D198" s="468"/>
      <c r="E198" s="356" t="s">
        <v>385</v>
      </c>
      <c r="G198" s="357" t="s">
        <v>386</v>
      </c>
      <c r="H198" s="234"/>
      <c r="I198" s="234"/>
      <c r="J198" s="234"/>
    </row>
    <row r="199" spans="1:2" ht="15.75" hidden="1" thickTop="1">
      <c r="A199" s="17"/>
      <c r="B199" s="17"/>
    </row>
    <row r="200" spans="1:5" ht="15.75" hidden="1" thickTop="1">
      <c r="A200" s="17"/>
      <c r="B200" s="12" t="s">
        <v>387</v>
      </c>
      <c r="C200" s="469" t="s">
        <v>388</v>
      </c>
      <c r="D200" s="469"/>
      <c r="E200" s="148" t="s">
        <v>389</v>
      </c>
    </row>
    <row r="201" spans="1:5" ht="15.75" hidden="1" thickTop="1">
      <c r="A201" s="17"/>
      <c r="B201" s="12" t="s">
        <v>390</v>
      </c>
      <c r="C201" s="469" t="s">
        <v>388</v>
      </c>
      <c r="D201" s="469"/>
      <c r="E201" s="148" t="s">
        <v>391</v>
      </c>
    </row>
    <row r="202" spans="1:5" ht="15.75" hidden="1" thickTop="1">
      <c r="A202" s="17"/>
      <c r="B202" s="12" t="s">
        <v>392</v>
      </c>
      <c r="C202" s="469" t="s">
        <v>393</v>
      </c>
      <c r="D202" s="469"/>
      <c r="E202" s="148" t="s">
        <v>394</v>
      </c>
    </row>
    <row r="203" spans="1:5" ht="15.75" hidden="1" thickTop="1">
      <c r="A203" s="17"/>
      <c r="B203" s="12" t="s">
        <v>395</v>
      </c>
      <c r="C203" s="469" t="s">
        <v>396</v>
      </c>
      <c r="D203" s="469"/>
      <c r="E203" s="148" t="s">
        <v>397</v>
      </c>
    </row>
    <row r="204" spans="1:2" ht="15.75" hidden="1" thickTop="1">
      <c r="A204" s="17"/>
      <c r="B204" s="17"/>
    </row>
    <row r="205" spans="1:2" ht="15.75" hidden="1" thickTop="1">
      <c r="A205" s="17"/>
      <c r="B205" s="159" t="s">
        <v>398</v>
      </c>
    </row>
    <row r="206" spans="1:2" ht="15.75" hidden="1" thickTop="1">
      <c r="A206" s="17"/>
      <c r="B206" s="17"/>
    </row>
    <row r="207" spans="1:7" ht="38.25" customHeight="1" hidden="1">
      <c r="A207" s="17"/>
      <c r="B207" s="212" t="s">
        <v>383</v>
      </c>
      <c r="C207" s="470" t="s">
        <v>384</v>
      </c>
      <c r="D207" s="470"/>
      <c r="E207" s="358" t="s">
        <v>385</v>
      </c>
      <c r="F207" s="71"/>
      <c r="G207" s="359" t="s">
        <v>399</v>
      </c>
    </row>
    <row r="208" spans="1:2" ht="15.75" hidden="1" thickTop="1">
      <c r="A208" s="17"/>
      <c r="B208" s="17"/>
    </row>
    <row r="209" spans="1:5" ht="15.75" hidden="1" thickTop="1">
      <c r="A209" s="17"/>
      <c r="B209" s="12" t="s">
        <v>387</v>
      </c>
      <c r="C209" s="13" t="s">
        <v>388</v>
      </c>
      <c r="E209" s="148" t="s">
        <v>389</v>
      </c>
    </row>
    <row r="210" spans="1:5" ht="15.75" hidden="1" thickTop="1">
      <c r="A210" s="17"/>
      <c r="B210" s="12" t="s">
        <v>390</v>
      </c>
      <c r="C210" s="13" t="s">
        <v>388</v>
      </c>
      <c r="E210" s="148" t="s">
        <v>391</v>
      </c>
    </row>
    <row r="211" spans="1:5" ht="15.75" hidden="1" thickTop="1">
      <c r="A211" s="17"/>
      <c r="B211" s="12" t="s">
        <v>392</v>
      </c>
      <c r="C211" s="13" t="s">
        <v>393</v>
      </c>
      <c r="E211" s="148" t="s">
        <v>394</v>
      </c>
    </row>
    <row r="212" spans="1:5" ht="15.75" hidden="1" thickTop="1">
      <c r="A212" s="17"/>
      <c r="B212" s="12" t="s">
        <v>395</v>
      </c>
      <c r="C212" s="13" t="s">
        <v>400</v>
      </c>
      <c r="E212" s="148" t="s">
        <v>397</v>
      </c>
    </row>
    <row r="213" spans="1:3" ht="15.75" hidden="1" thickTop="1">
      <c r="A213" s="17"/>
      <c r="B213" s="12" t="s">
        <v>401</v>
      </c>
      <c r="C213" s="13" t="s">
        <v>402</v>
      </c>
    </row>
    <row r="214" spans="1:3" ht="15.75" thickTop="1">
      <c r="A214" s="17"/>
      <c r="B214" s="12"/>
      <c r="C214" s="13"/>
    </row>
    <row r="215" spans="1:7" ht="15">
      <c r="A215" s="17" t="s">
        <v>377</v>
      </c>
      <c r="B215" s="17" t="s">
        <v>378</v>
      </c>
      <c r="G215" s="369"/>
    </row>
    <row r="216" spans="1:2" ht="24.75" customHeight="1">
      <c r="A216" s="17"/>
      <c r="B216" s="17" t="s">
        <v>403</v>
      </c>
    </row>
    <row r="217" spans="2:7" ht="18" customHeight="1">
      <c r="B217" s="403" t="s">
        <v>404</v>
      </c>
      <c r="C217" s="403"/>
      <c r="D217" s="403"/>
      <c r="E217" s="403"/>
      <c r="F217" s="360"/>
      <c r="G217" s="374"/>
    </row>
    <row r="219" spans="5:7" ht="15">
      <c r="E219" s="361" t="str">
        <f>+'TTC&amp;KS'!B16</f>
        <v>Lập, Ngày 29 tháng 07 năm 2010</v>
      </c>
      <c r="G219" s="296" t="e">
        <f>'[3]BCLCTT-TT'!G52</f>
        <v>#REF!</v>
      </c>
    </row>
    <row r="220" ht="4.5" customHeight="1"/>
    <row r="221" spans="2:6" ht="15">
      <c r="B221" s="65" t="str">
        <f>+'TTC&amp;KS'!A11</f>
        <v>Người lập biểu</v>
      </c>
      <c r="C221" s="375" t="str">
        <f>'[3]TTC&amp;KS'!A10</f>
        <v>Kế toán trưởng</v>
      </c>
      <c r="D221" s="375"/>
      <c r="E221" s="362" t="str">
        <f>+'TTC&amp;KS'!A9</f>
        <v> Tổng Giám đốc</v>
      </c>
      <c r="F221" s="363" t="e">
        <f>'[3]BCLCTT-TT'!F54</f>
        <v>#REF!</v>
      </c>
    </row>
    <row r="227" spans="2:6" ht="15">
      <c r="B227" s="65" t="str">
        <f>'[3]TTC&amp;KS'!B11</f>
        <v>Viên Thiên Khanh</v>
      </c>
      <c r="C227" s="375" t="str">
        <f>'[3]TTC&amp;KS'!B10</f>
        <v>Nguyễn Thanh Bình</v>
      </c>
      <c r="D227" s="375"/>
      <c r="E227" s="362" t="s">
        <v>405</v>
      </c>
      <c r="F227" s="363" t="str">
        <f>'[3]TTC&amp;KS'!B9</f>
        <v>Ma Đức Tú</v>
      </c>
    </row>
  </sheetData>
  <mergeCells count="42">
    <mergeCell ref="C221:D221"/>
    <mergeCell ref="C227:D227"/>
    <mergeCell ref="C202:D202"/>
    <mergeCell ref="C203:D203"/>
    <mergeCell ref="C207:D207"/>
    <mergeCell ref="B217:E217"/>
    <mergeCell ref="B196:G196"/>
    <mergeCell ref="C198:D198"/>
    <mergeCell ref="C200:D200"/>
    <mergeCell ref="C201:D201"/>
    <mergeCell ref="B181:D181"/>
    <mergeCell ref="B183:D183"/>
    <mergeCell ref="B185:D185"/>
    <mergeCell ref="B187:G187"/>
    <mergeCell ref="B175:D175"/>
    <mergeCell ref="B177:D177"/>
    <mergeCell ref="B178:D178"/>
    <mergeCell ref="B179:D179"/>
    <mergeCell ref="B143:D143"/>
    <mergeCell ref="B145:D145"/>
    <mergeCell ref="B164:D164"/>
    <mergeCell ref="B171:G171"/>
    <mergeCell ref="B133:G133"/>
    <mergeCell ref="B137:D137"/>
    <mergeCell ref="B139:D139"/>
    <mergeCell ref="B141:D141"/>
    <mergeCell ref="B127:D127"/>
    <mergeCell ref="B128:D128"/>
    <mergeCell ref="B129:G129"/>
    <mergeCell ref="B131:G131"/>
    <mergeCell ref="B116:G116"/>
    <mergeCell ref="B117:G117"/>
    <mergeCell ref="B118:G118"/>
    <mergeCell ref="B123:D123"/>
    <mergeCell ref="B57:C57"/>
    <mergeCell ref="B107:D107"/>
    <mergeCell ref="B108:D108"/>
    <mergeCell ref="B115:G115"/>
    <mergeCell ref="A4:E4"/>
    <mergeCell ref="A5:E5"/>
    <mergeCell ref="B16:D16"/>
    <mergeCell ref="B17:D17"/>
  </mergeCells>
  <printOptions/>
  <pageMargins left="0.75" right="0.35" top="0.21" bottom="0.24" header="0.17" footer="0.17"/>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64"/>
  <sheetViews>
    <sheetView workbookViewId="0" topLeftCell="A1">
      <selection activeCell="D18" sqref="D18"/>
    </sheetView>
  </sheetViews>
  <sheetFormatPr defaultColWidth="9.140625" defaultRowHeight="12.75"/>
  <cols>
    <col min="1" max="5" width="9.140625" style="4" customWidth="1"/>
    <col min="6" max="6" width="12.28125" style="4" customWidth="1"/>
    <col min="7" max="7" width="11.00390625" style="4" customWidth="1"/>
    <col min="8" max="8" width="10.421875" style="4" customWidth="1"/>
    <col min="9" max="9" width="9.140625" style="4" customWidth="1"/>
    <col min="10" max="10" width="12.28125" style="4" customWidth="1"/>
    <col min="11" max="16384" width="9.140625" style="4" customWidth="1"/>
  </cols>
  <sheetData>
    <row r="1" ht="15">
      <c r="J1" s="5" t="s">
        <v>963</v>
      </c>
    </row>
    <row r="18" ht="15.75" customHeight="1"/>
    <row r="19" ht="15.75" customHeight="1"/>
    <row r="20" ht="15.75" customHeight="1"/>
    <row r="21" spans="1:10" ht="42" customHeight="1">
      <c r="A21" s="394" t="s">
        <v>942</v>
      </c>
      <c r="B21" s="395"/>
      <c r="C21" s="395"/>
      <c r="D21" s="395"/>
      <c r="E21" s="395"/>
      <c r="F21" s="395"/>
      <c r="G21" s="395"/>
      <c r="H21" s="395"/>
      <c r="I21" s="395"/>
      <c r="J21" s="395"/>
    </row>
    <row r="22" ht="8.25" customHeight="1"/>
    <row r="23" spans="1:10" ht="15.75" customHeight="1">
      <c r="A23" s="6" t="s">
        <v>964</v>
      </c>
      <c r="B23" s="7"/>
      <c r="C23" s="7"/>
      <c r="D23" s="7"/>
      <c r="E23" s="7"/>
      <c r="F23" s="7"/>
      <c r="G23" s="7"/>
      <c r="H23" s="7"/>
      <c r="I23" s="7"/>
      <c r="J23" s="7"/>
    </row>
    <row r="24" spans="1:10" ht="15.75" customHeight="1">
      <c r="A24" s="8" t="s">
        <v>965</v>
      </c>
      <c r="B24" s="7"/>
      <c r="C24" s="7"/>
      <c r="D24" s="7"/>
      <c r="E24" s="7"/>
      <c r="F24" s="7"/>
      <c r="G24" s="7"/>
      <c r="H24" s="7"/>
      <c r="I24" s="7"/>
      <c r="J24" s="7"/>
    </row>
    <row r="25" spans="1:10" ht="15.75" customHeight="1">
      <c r="A25" s="6" t="s">
        <v>966</v>
      </c>
      <c r="B25" s="7"/>
      <c r="C25" s="7"/>
      <c r="D25" s="7"/>
      <c r="E25" s="7"/>
      <c r="F25" s="7"/>
      <c r="G25" s="7"/>
      <c r="H25" s="7"/>
      <c r="I25" s="7"/>
      <c r="J25" s="7"/>
    </row>
    <row r="26" spans="1:10" ht="15.75" customHeight="1">
      <c r="A26" s="6"/>
      <c r="B26" s="7"/>
      <c r="C26" s="7"/>
      <c r="D26" s="7"/>
      <c r="E26" s="7"/>
      <c r="F26" s="7"/>
      <c r="G26" s="7"/>
      <c r="H26" s="7"/>
      <c r="I26" s="7"/>
      <c r="J26" s="7"/>
    </row>
    <row r="27" spans="1:10" ht="15.75" customHeight="1">
      <c r="A27" s="6"/>
      <c r="B27" s="7"/>
      <c r="C27" s="7"/>
      <c r="D27" s="7"/>
      <c r="E27" s="7"/>
      <c r="F27" s="7"/>
      <c r="G27" s="7"/>
      <c r="H27" s="7"/>
      <c r="I27" s="7"/>
      <c r="J27" s="7"/>
    </row>
    <row r="28" spans="1:10" ht="15.75" customHeight="1">
      <c r="A28" s="6"/>
      <c r="B28" s="7"/>
      <c r="C28" s="7"/>
      <c r="D28" s="7"/>
      <c r="E28" s="7"/>
      <c r="F28" s="7"/>
      <c r="G28" s="7"/>
      <c r="H28" s="7"/>
      <c r="I28" s="7"/>
      <c r="J28" s="7"/>
    </row>
    <row r="29" spans="1:10" ht="15.75" customHeight="1">
      <c r="A29" s="6"/>
      <c r="B29" s="7"/>
      <c r="C29" s="7"/>
      <c r="D29" s="7"/>
      <c r="E29" s="7"/>
      <c r="F29" s="7"/>
      <c r="G29" s="7"/>
      <c r="H29" s="7"/>
      <c r="I29" s="7"/>
      <c r="J29" s="7"/>
    </row>
    <row r="30" spans="1:10" ht="15.75" customHeight="1">
      <c r="A30" s="6"/>
      <c r="B30" s="7"/>
      <c r="C30" s="7"/>
      <c r="D30" s="7"/>
      <c r="E30" s="7"/>
      <c r="F30" s="7"/>
      <c r="G30" s="7"/>
      <c r="H30" s="7"/>
      <c r="I30" s="7"/>
      <c r="J30" s="7"/>
    </row>
    <row r="44" ht="16.5" customHeight="1">
      <c r="A44" s="9" t="s">
        <v>967</v>
      </c>
    </row>
    <row r="45" spans="1:10" ht="22.5" customHeight="1">
      <c r="A45" s="10" t="s">
        <v>968</v>
      </c>
      <c r="B45" s="7"/>
      <c r="C45" s="7"/>
      <c r="D45" s="7"/>
      <c r="E45" s="7"/>
      <c r="F45" s="7"/>
      <c r="G45" s="7"/>
      <c r="H45" s="7"/>
      <c r="I45" s="7"/>
      <c r="J45" s="7"/>
    </row>
    <row r="46" spans="1:10" ht="15">
      <c r="A46" s="11"/>
      <c r="B46" s="7"/>
      <c r="C46" s="7"/>
      <c r="D46" s="7"/>
      <c r="E46" s="7"/>
      <c r="F46" s="7"/>
      <c r="G46" s="7"/>
      <c r="H46" s="7"/>
      <c r="I46" s="7"/>
      <c r="J46" s="7"/>
    </row>
    <row r="47" spans="1:10" s="13" customFormat="1" ht="12.75">
      <c r="A47" s="12" t="str">
        <f>'[1]TTC&amp;KS'!B4</f>
        <v>CÔNG TY CỔ PHẦN THƯƠNG MẠI XNK THỦ ĐỨC</v>
      </c>
      <c r="J47" s="14" t="str">
        <f>'[1]TTC&amp;KS'!B6</f>
        <v>Báo cáo tài chính hợp nhất</v>
      </c>
    </row>
    <row r="48" spans="1:10" s="13" customFormat="1" ht="12.75">
      <c r="A48" s="15" t="str">
        <f>'[1]TTC&amp;KS'!B5</f>
        <v>231 Võ Văn Ngân, Quận Thủ Đức, TP. HCM</v>
      </c>
      <c r="B48" s="15"/>
      <c r="C48" s="15"/>
      <c r="D48" s="15"/>
      <c r="E48" s="15"/>
      <c r="F48" s="15"/>
      <c r="G48" s="15"/>
      <c r="H48" s="15"/>
      <c r="I48" s="15"/>
      <c r="J48" s="16" t="str">
        <f>'[1]TTC&amp;KS'!B7</f>
        <v>Cho 6 tháng đầu năm 2010 kết thúc ngày 30/06/2010</v>
      </c>
    </row>
    <row r="51" ht="15">
      <c r="A51" s="17" t="s">
        <v>969</v>
      </c>
    </row>
    <row r="56" spans="1:10" ht="15">
      <c r="A56" s="18" t="s">
        <v>970</v>
      </c>
      <c r="B56" s="19"/>
      <c r="C56" s="19"/>
      <c r="D56" s="19"/>
      <c r="E56" s="19"/>
      <c r="F56" s="19"/>
      <c r="G56" s="19"/>
      <c r="H56" s="19"/>
      <c r="I56" s="19"/>
      <c r="J56" s="18" t="s">
        <v>971</v>
      </c>
    </row>
    <row r="58" spans="1:10" s="17" customFormat="1" ht="24.75" customHeight="1">
      <c r="A58" s="17" t="s">
        <v>972</v>
      </c>
      <c r="J58" s="20" t="s">
        <v>973</v>
      </c>
    </row>
    <row r="59" spans="1:10" s="17" customFormat="1" ht="24.75" customHeight="1">
      <c r="A59" s="17" t="s">
        <v>974</v>
      </c>
      <c r="J59" s="21" t="s">
        <v>975</v>
      </c>
    </row>
    <row r="60" s="17" customFormat="1" ht="24.75" customHeight="1">
      <c r="A60" s="17" t="s">
        <v>976</v>
      </c>
    </row>
    <row r="61" spans="1:10" ht="19.5" customHeight="1">
      <c r="A61" s="22" t="s">
        <v>977</v>
      </c>
      <c r="J61" s="20" t="s">
        <v>978</v>
      </c>
    </row>
    <row r="62" spans="1:10" ht="19.5" customHeight="1">
      <c r="A62" s="22" t="s">
        <v>979</v>
      </c>
      <c r="J62" s="20" t="s">
        <v>980</v>
      </c>
    </row>
    <row r="63" spans="1:10" ht="19.5" customHeight="1">
      <c r="A63" s="22" t="s">
        <v>981</v>
      </c>
      <c r="J63" s="20" t="s">
        <v>982</v>
      </c>
    </row>
    <row r="64" spans="1:10" ht="19.5" customHeight="1">
      <c r="A64" s="22" t="s">
        <v>983</v>
      </c>
      <c r="J64" s="20" t="s">
        <v>984</v>
      </c>
    </row>
  </sheetData>
  <mergeCells count="1">
    <mergeCell ref="A21:J2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122"/>
  <sheetViews>
    <sheetView workbookViewId="0" topLeftCell="A1">
      <selection activeCell="A29" sqref="A29:J29"/>
    </sheetView>
  </sheetViews>
  <sheetFormatPr defaultColWidth="9.140625" defaultRowHeight="12.75"/>
  <cols>
    <col min="1" max="1" width="9.140625" style="4" customWidth="1"/>
    <col min="2" max="2" width="10.421875" style="4" customWidth="1"/>
    <col min="3" max="5" width="9.140625" style="4" customWidth="1"/>
    <col min="6" max="6" width="11.8515625" style="4" customWidth="1"/>
    <col min="7" max="7" width="9.421875" style="4" bestFit="1" customWidth="1"/>
    <col min="8" max="8" width="15.8515625" style="4" customWidth="1"/>
    <col min="9" max="10" width="9.140625" style="4" customWidth="1"/>
    <col min="11" max="11" width="22.28125" style="4" hidden="1" customWidth="1"/>
    <col min="12" max="12" width="11.421875" style="4" hidden="1" customWidth="1"/>
    <col min="13" max="13" width="15.28125" style="4" hidden="1" customWidth="1"/>
    <col min="14" max="15" width="0" style="4" hidden="1" customWidth="1"/>
    <col min="16" max="16384" width="9.140625" style="4" customWidth="1"/>
  </cols>
  <sheetData>
    <row r="1" spans="1:10" s="12" customFormat="1" ht="12.75">
      <c r="A1" s="12" t="str">
        <f>'[1]TTC&amp;KS'!B4</f>
        <v>CÔNG TY CỔ PHẦN THƯƠNG MẠI XNK THỦ ĐỨC</v>
      </c>
      <c r="J1" s="14" t="str">
        <f>'[1]TTC&amp;KS'!B6</f>
        <v>Báo cáo tài chính hợp nhất</v>
      </c>
    </row>
    <row r="2" spans="1:10" s="13" customFormat="1" ht="12.75">
      <c r="A2" s="15" t="str">
        <f>'[1]TTC&amp;KS'!B5</f>
        <v>231 Võ Văn Ngân, Quận Thủ Đức, TP. HCM</v>
      </c>
      <c r="B2" s="15"/>
      <c r="C2" s="15"/>
      <c r="D2" s="15"/>
      <c r="E2" s="15"/>
      <c r="F2" s="15"/>
      <c r="G2" s="15"/>
      <c r="H2" s="15"/>
      <c r="I2" s="15"/>
      <c r="J2" s="16" t="str">
        <f>'[1]TTC&amp;KS'!B7</f>
        <v>Cho 6 tháng đầu năm 2010 kết thúc ngày 30/06/2010</v>
      </c>
    </row>
    <row r="3" ht="20.25" customHeight="1"/>
    <row r="4" ht="23.25" customHeight="1">
      <c r="A4" s="23" t="s">
        <v>985</v>
      </c>
    </row>
    <row r="5" ht="9.75" customHeight="1"/>
    <row r="6" spans="1:10" ht="34.5" customHeight="1">
      <c r="A6" s="396" t="s">
        <v>986</v>
      </c>
      <c r="B6" s="396"/>
      <c r="C6" s="396"/>
      <c r="D6" s="396"/>
      <c r="E6" s="396"/>
      <c r="F6" s="396"/>
      <c r="G6" s="396"/>
      <c r="H6" s="396"/>
      <c r="I6" s="396"/>
      <c r="J6" s="396"/>
    </row>
    <row r="7" ht="3" customHeight="1"/>
    <row r="8" ht="15">
      <c r="A8" s="17" t="s">
        <v>987</v>
      </c>
    </row>
    <row r="9" ht="2.25" customHeight="1"/>
    <row r="10" spans="1:10" ht="49.5" customHeight="1">
      <c r="A10" s="397" t="s">
        <v>988</v>
      </c>
      <c r="B10" s="398"/>
      <c r="C10" s="398"/>
      <c r="D10" s="398"/>
      <c r="E10" s="398"/>
      <c r="F10" s="398"/>
      <c r="G10" s="398"/>
      <c r="H10" s="398"/>
      <c r="I10" s="398"/>
      <c r="J10" s="399"/>
    </row>
    <row r="11" spans="1:10" ht="0.75" customHeight="1">
      <c r="A11" s="400" t="s">
        <v>989</v>
      </c>
      <c r="B11" s="401"/>
      <c r="C11" s="401"/>
      <c r="D11" s="401"/>
      <c r="E11" s="401"/>
      <c r="F11" s="401"/>
      <c r="G11" s="401"/>
      <c r="H11" s="401"/>
      <c r="I11" s="401"/>
      <c r="J11" s="401"/>
    </row>
    <row r="12" ht="3" customHeight="1"/>
    <row r="13" ht="15">
      <c r="A13" s="4" t="s">
        <v>990</v>
      </c>
    </row>
    <row r="14" ht="2.25" customHeight="1"/>
    <row r="15" ht="15" customHeight="1">
      <c r="A15" s="4" t="s">
        <v>991</v>
      </c>
    </row>
    <row r="16" ht="1.5" customHeight="1"/>
    <row r="17" ht="16.5" customHeight="1">
      <c r="A17" s="4" t="s">
        <v>992</v>
      </c>
    </row>
    <row r="18" ht="2.25" customHeight="1"/>
    <row r="19" ht="15">
      <c r="A19" s="4" t="s">
        <v>993</v>
      </c>
    </row>
    <row r="20" ht="2.25" customHeight="1"/>
    <row r="21" ht="15">
      <c r="A21" s="4" t="s">
        <v>994</v>
      </c>
    </row>
    <row r="22" ht="1.5" customHeight="1"/>
    <row r="23" ht="15" customHeight="1">
      <c r="A23" s="4" t="s">
        <v>995</v>
      </c>
    </row>
    <row r="24" ht="3" customHeight="1"/>
    <row r="25" ht="14.25" customHeight="1">
      <c r="A25" s="4" t="s">
        <v>996</v>
      </c>
    </row>
    <row r="26" ht="3" customHeight="1"/>
    <row r="27" ht="18" customHeight="1">
      <c r="A27" s="24" t="s">
        <v>997</v>
      </c>
    </row>
    <row r="28" ht="3.75" customHeight="1">
      <c r="A28" s="24"/>
    </row>
    <row r="29" spans="1:10" ht="27" customHeight="1">
      <c r="A29" s="402" t="s">
        <v>998</v>
      </c>
      <c r="B29" s="403"/>
      <c r="C29" s="403"/>
      <c r="D29" s="403"/>
      <c r="E29" s="403"/>
      <c r="F29" s="403"/>
      <c r="G29" s="403"/>
      <c r="H29" s="403"/>
      <c r="I29" s="403"/>
      <c r="J29" s="403"/>
    </row>
    <row r="30" s="25" customFormat="1" ht="20.25" customHeight="1">
      <c r="A30" s="25" t="s">
        <v>999</v>
      </c>
    </row>
    <row r="31" spans="1:10" s="25" customFormat="1" ht="84" customHeight="1">
      <c r="A31" s="404" t="s">
        <v>1000</v>
      </c>
      <c r="B31" s="405"/>
      <c r="C31" s="405"/>
      <c r="D31" s="405"/>
      <c r="E31" s="405"/>
      <c r="F31" s="405"/>
      <c r="G31" s="405"/>
      <c r="H31" s="405"/>
      <c r="I31" s="405"/>
      <c r="J31" s="405"/>
    </row>
    <row r="32" s="25" customFormat="1" ht="17.25" customHeight="1">
      <c r="A32" s="25" t="s">
        <v>1001</v>
      </c>
    </row>
    <row r="33" s="25" customFormat="1" ht="18.75" customHeight="1">
      <c r="A33" s="25" t="s">
        <v>1002</v>
      </c>
    </row>
    <row r="34" ht="5.25" customHeight="1"/>
    <row r="35" ht="15">
      <c r="A35" s="24" t="s">
        <v>1003</v>
      </c>
    </row>
    <row r="36" ht="18.75" customHeight="1">
      <c r="A36" s="20" t="s">
        <v>1004</v>
      </c>
    </row>
    <row r="37" ht="17.25" customHeight="1">
      <c r="A37" s="4" t="s">
        <v>1005</v>
      </c>
    </row>
    <row r="38" ht="18" customHeight="1">
      <c r="A38" s="25" t="s">
        <v>1006</v>
      </c>
    </row>
    <row r="39" ht="17.25" customHeight="1">
      <c r="A39" s="25" t="s">
        <v>1007</v>
      </c>
    </row>
    <row r="40" ht="6" customHeight="1">
      <c r="A40" s="25"/>
    </row>
    <row r="41" ht="15">
      <c r="A41" s="17" t="s">
        <v>1008</v>
      </c>
    </row>
    <row r="42" ht="4.5" customHeight="1">
      <c r="A42" s="26"/>
    </row>
    <row r="43" spans="1:13" s="25" customFormat="1" ht="15" customHeight="1">
      <c r="A43" s="406" t="s">
        <v>1009</v>
      </c>
      <c r="B43" s="406"/>
      <c r="C43" s="406"/>
      <c r="D43" s="406"/>
      <c r="E43" s="406"/>
      <c r="F43" s="406"/>
      <c r="G43" s="406"/>
      <c r="H43" s="406"/>
      <c r="I43" s="406"/>
      <c r="J43" s="406"/>
      <c r="K43" s="27">
        <f>'[1]KQKDhn'!E32</f>
        <v>11113646592</v>
      </c>
      <c r="M43" s="27" t="e">
        <f>#REF!</f>
        <v>#REF!</v>
      </c>
    </row>
    <row r="44" s="25" customFormat="1" ht="1.5" customHeight="1">
      <c r="A44" s="28"/>
    </row>
    <row r="45" spans="1:13" s="25" customFormat="1" ht="15" customHeight="1">
      <c r="A45" s="406" t="s">
        <v>1010</v>
      </c>
      <c r="B45" s="406"/>
      <c r="C45" s="406"/>
      <c r="D45" s="406"/>
      <c r="E45" s="406"/>
      <c r="F45" s="406"/>
      <c r="G45" s="406"/>
      <c r="H45" s="406"/>
      <c r="I45" s="406"/>
      <c r="J45" s="406"/>
      <c r="K45" s="27">
        <f>'[1]BCDKT'!G130</f>
        <v>22198802292</v>
      </c>
      <c r="M45" s="27">
        <f>'[1]BCDKT'!I130</f>
        <v>35990648138.067505</v>
      </c>
    </row>
    <row r="46" ht="10.5" customHeight="1">
      <c r="A46" s="26"/>
    </row>
    <row r="47" ht="15">
      <c r="A47" s="17" t="s">
        <v>1011</v>
      </c>
    </row>
    <row r="48" ht="9" customHeight="1"/>
    <row r="49" spans="1:10" ht="28.5" customHeight="1">
      <c r="A49" s="396" t="s">
        <v>1012</v>
      </c>
      <c r="B49" s="396"/>
      <c r="C49" s="396"/>
      <c r="D49" s="396"/>
      <c r="E49" s="396"/>
      <c r="F49" s="396"/>
      <c r="G49" s="396"/>
      <c r="H49" s="396"/>
      <c r="I49" s="396"/>
      <c r="J49" s="396"/>
    </row>
    <row r="50" ht="10.5" customHeight="1"/>
    <row r="51" ht="15">
      <c r="A51" s="17" t="s">
        <v>1013</v>
      </c>
    </row>
    <row r="52" spans="11:13" ht="5.25" customHeight="1">
      <c r="K52" s="29"/>
      <c r="L52" s="29"/>
      <c r="M52" s="29"/>
    </row>
    <row r="53" spans="1:13" ht="15">
      <c r="A53" s="4" t="s">
        <v>1014</v>
      </c>
      <c r="K53" s="29"/>
      <c r="L53" s="29"/>
      <c r="M53" s="29"/>
    </row>
    <row r="54" spans="11:13" ht="3.75" customHeight="1">
      <c r="K54" s="29"/>
      <c r="L54" s="29"/>
      <c r="M54" s="29"/>
    </row>
    <row r="55" spans="1:13" ht="15">
      <c r="A55" s="30" t="s">
        <v>1015</v>
      </c>
      <c r="B55" s="4" t="s">
        <v>951</v>
      </c>
      <c r="E55" s="4" t="s">
        <v>1016</v>
      </c>
      <c r="K55" s="29"/>
      <c r="L55" s="29"/>
      <c r="M55" s="29"/>
    </row>
    <row r="56" spans="1:13" ht="15">
      <c r="A56" s="30" t="s">
        <v>1017</v>
      </c>
      <c r="B56" s="4" t="s">
        <v>1018</v>
      </c>
      <c r="E56" s="4" t="s">
        <v>1019</v>
      </c>
      <c r="K56" s="29"/>
      <c r="L56" s="29"/>
      <c r="M56" s="29"/>
    </row>
    <row r="57" spans="1:13" ht="15">
      <c r="A57" s="30" t="s">
        <v>1015</v>
      </c>
      <c r="B57" s="4" t="s">
        <v>1020</v>
      </c>
      <c r="E57" s="4" t="s">
        <v>1021</v>
      </c>
      <c r="K57" s="29"/>
      <c r="L57" s="29"/>
      <c r="M57" s="29"/>
    </row>
    <row r="58" spans="1:13" ht="15">
      <c r="A58" s="30" t="s">
        <v>1015</v>
      </c>
      <c r="B58" s="4" t="s">
        <v>1022</v>
      </c>
      <c r="E58" s="4" t="s">
        <v>1021</v>
      </c>
      <c r="K58" s="29"/>
      <c r="L58" s="29"/>
      <c r="M58" s="29"/>
    </row>
    <row r="59" spans="1:13" ht="15">
      <c r="A59" s="30" t="s">
        <v>1015</v>
      </c>
      <c r="B59" s="4" t="s">
        <v>1023</v>
      </c>
      <c r="E59" s="4" t="s">
        <v>1021</v>
      </c>
      <c r="G59" s="31"/>
      <c r="H59" s="31"/>
      <c r="I59" s="31"/>
      <c r="J59" s="31"/>
      <c r="K59" s="29"/>
      <c r="L59" s="29"/>
      <c r="M59" s="29"/>
    </row>
    <row r="60" spans="7:13" ht="3" customHeight="1">
      <c r="G60" s="31"/>
      <c r="H60" s="31"/>
      <c r="I60" s="31"/>
      <c r="J60" s="31"/>
      <c r="K60" s="29"/>
      <c r="L60" s="29"/>
      <c r="M60" s="29"/>
    </row>
    <row r="61" spans="1:13" ht="15">
      <c r="A61" s="4" t="s">
        <v>1024</v>
      </c>
      <c r="G61" s="31"/>
      <c r="H61" s="31"/>
      <c r="I61" s="31"/>
      <c r="J61" s="31"/>
      <c r="K61" s="29"/>
      <c r="L61" s="29"/>
      <c r="M61" s="29"/>
    </row>
    <row r="62" spans="7:13" ht="3" customHeight="1">
      <c r="G62" s="31"/>
      <c r="H62" s="31"/>
      <c r="I62" s="31"/>
      <c r="J62" s="31"/>
      <c r="K62" s="29"/>
      <c r="L62" s="29"/>
      <c r="M62" s="29"/>
    </row>
    <row r="63" spans="1:13" ht="15">
      <c r="A63" s="30" t="s">
        <v>1015</v>
      </c>
      <c r="B63" s="4" t="s">
        <v>951</v>
      </c>
      <c r="E63" s="4" t="s">
        <v>1025</v>
      </c>
      <c r="G63" s="31"/>
      <c r="H63" s="31"/>
      <c r="I63" s="31"/>
      <c r="J63" s="31"/>
      <c r="K63" s="29"/>
      <c r="L63" s="29"/>
      <c r="M63" s="29"/>
    </row>
    <row r="64" spans="1:13" ht="15">
      <c r="A64" s="30" t="s">
        <v>1017</v>
      </c>
      <c r="B64" s="4" t="s">
        <v>1018</v>
      </c>
      <c r="E64" s="4" t="s">
        <v>1026</v>
      </c>
      <c r="G64" s="31"/>
      <c r="H64" s="31"/>
      <c r="I64" s="31"/>
      <c r="J64" s="31"/>
      <c r="K64" s="29"/>
      <c r="L64" s="29"/>
      <c r="M64" s="29"/>
    </row>
    <row r="65" spans="1:13" ht="15">
      <c r="A65" s="30" t="s">
        <v>1015</v>
      </c>
      <c r="B65" s="4" t="s">
        <v>1027</v>
      </c>
      <c r="E65" s="4" t="s">
        <v>1026</v>
      </c>
      <c r="G65" s="31"/>
      <c r="H65" s="31"/>
      <c r="I65" s="31"/>
      <c r="J65" s="31"/>
      <c r="K65" s="29"/>
      <c r="L65" s="29"/>
      <c r="M65" s="29"/>
    </row>
    <row r="66" spans="1:13" ht="6.75" customHeight="1">
      <c r="A66" s="30"/>
      <c r="G66" s="31"/>
      <c r="H66" s="31"/>
      <c r="I66" s="31"/>
      <c r="J66" s="31"/>
      <c r="K66" s="29"/>
      <c r="L66" s="29"/>
      <c r="M66" s="29"/>
    </row>
    <row r="67" spans="1:13" ht="15">
      <c r="A67" s="4" t="s">
        <v>1028</v>
      </c>
      <c r="G67" s="31"/>
      <c r="H67" s="31"/>
      <c r="I67" s="31"/>
      <c r="J67" s="31"/>
      <c r="K67" s="29"/>
      <c r="L67" s="29"/>
      <c r="M67" s="29"/>
    </row>
    <row r="68" spans="7:13" ht="3.75" customHeight="1">
      <c r="G68" s="31"/>
      <c r="H68" s="31"/>
      <c r="I68" s="31"/>
      <c r="J68" s="31"/>
      <c r="K68" s="29"/>
      <c r="L68" s="29"/>
      <c r="M68" s="29"/>
    </row>
    <row r="69" spans="1:13" ht="15">
      <c r="A69" s="30" t="s">
        <v>1017</v>
      </c>
      <c r="B69" s="4" t="s">
        <v>1029</v>
      </c>
      <c r="E69" s="4" t="s">
        <v>1030</v>
      </c>
      <c r="G69" s="31"/>
      <c r="H69" s="31"/>
      <c r="I69" s="31"/>
      <c r="J69" s="31"/>
      <c r="K69" s="29"/>
      <c r="L69" s="29"/>
      <c r="M69" s="29"/>
    </row>
    <row r="70" spans="1:13" s="31" customFormat="1" ht="15">
      <c r="A70" s="30" t="s">
        <v>1015</v>
      </c>
      <c r="B70" s="4" t="s">
        <v>1031</v>
      </c>
      <c r="C70" s="4"/>
      <c r="D70" s="4"/>
      <c r="E70" s="4" t="s">
        <v>1032</v>
      </c>
      <c r="F70" s="4"/>
      <c r="K70" s="29"/>
      <c r="L70" s="29"/>
      <c r="M70" s="29"/>
    </row>
    <row r="71" spans="1:13" ht="15">
      <c r="A71" s="30" t="s">
        <v>1015</v>
      </c>
      <c r="B71" s="4" t="s">
        <v>1033</v>
      </c>
      <c r="E71" s="4" t="s">
        <v>1032</v>
      </c>
      <c r="G71" s="31"/>
      <c r="H71" s="31"/>
      <c r="I71" s="31"/>
      <c r="J71" s="31"/>
      <c r="K71" s="29"/>
      <c r="L71" s="29"/>
      <c r="M71" s="29"/>
    </row>
    <row r="72" spans="1:10" s="35" customFormat="1" ht="47.25" customHeight="1" hidden="1">
      <c r="A72" s="407" t="s">
        <v>1034</v>
      </c>
      <c r="B72" s="408"/>
      <c r="C72" s="409" t="s">
        <v>1035</v>
      </c>
      <c r="D72" s="409"/>
      <c r="E72" s="409"/>
      <c r="F72" s="33" t="s">
        <v>1036</v>
      </c>
      <c r="G72" s="32" t="s">
        <v>1037</v>
      </c>
      <c r="H72" s="410" t="s">
        <v>1038</v>
      </c>
      <c r="I72" s="410"/>
      <c r="J72" s="34" t="s">
        <v>1039</v>
      </c>
    </row>
    <row r="73" spans="1:10" ht="8.25" customHeight="1" hidden="1">
      <c r="A73" s="36"/>
      <c r="B73" s="37"/>
      <c r="C73" s="38"/>
      <c r="D73" s="39"/>
      <c r="E73" s="37"/>
      <c r="F73" s="40"/>
      <c r="G73" s="40"/>
      <c r="H73" s="38"/>
      <c r="I73" s="37"/>
      <c r="J73" s="41"/>
    </row>
    <row r="74" spans="1:13" ht="18.75" customHeight="1" hidden="1">
      <c r="A74" s="36"/>
      <c r="B74" s="39"/>
      <c r="C74" s="411"/>
      <c r="D74" s="411"/>
      <c r="E74" s="411"/>
      <c r="F74" s="42"/>
      <c r="G74" s="43"/>
      <c r="H74" s="412" t="e">
        <f>G74/$M$74</f>
        <v>#DIV/0!</v>
      </c>
      <c r="I74" s="413"/>
      <c r="J74" s="41"/>
      <c r="K74" s="44" t="e">
        <f>#REF!</f>
        <v>#REF!</v>
      </c>
      <c r="L74" s="44"/>
      <c r="M74" s="44"/>
    </row>
    <row r="75" spans="1:10" ht="18.75" customHeight="1" hidden="1">
      <c r="A75" s="36"/>
      <c r="B75" s="39"/>
      <c r="C75" s="411"/>
      <c r="D75" s="411"/>
      <c r="E75" s="411"/>
      <c r="F75" s="42"/>
      <c r="G75" s="43"/>
      <c r="H75" s="412" t="e">
        <f aca="true" t="shared" si="0" ref="H75:H82">G75/$M$74</f>
        <v>#DIV/0!</v>
      </c>
      <c r="I75" s="413"/>
      <c r="J75" s="45"/>
    </row>
    <row r="76" spans="1:10" ht="18.75" customHeight="1" hidden="1">
      <c r="A76" s="36"/>
      <c r="B76" s="39"/>
      <c r="C76" s="414"/>
      <c r="D76" s="415"/>
      <c r="E76" s="382"/>
      <c r="F76" s="46"/>
      <c r="G76" s="43"/>
      <c r="H76" s="412" t="e">
        <f t="shared" si="0"/>
        <v>#DIV/0!</v>
      </c>
      <c r="I76" s="413"/>
      <c r="J76" s="45"/>
    </row>
    <row r="77" spans="1:10" ht="18.75" customHeight="1" hidden="1">
      <c r="A77" s="36"/>
      <c r="B77" s="39"/>
      <c r="C77" s="414"/>
      <c r="D77" s="415"/>
      <c r="E77" s="382"/>
      <c r="F77" s="46"/>
      <c r="G77" s="43"/>
      <c r="H77" s="412" t="e">
        <f t="shared" si="0"/>
        <v>#DIV/0!</v>
      </c>
      <c r="I77" s="413"/>
      <c r="J77" s="45"/>
    </row>
    <row r="78" spans="1:10" ht="18.75" customHeight="1" hidden="1">
      <c r="A78" s="36"/>
      <c r="B78" s="39"/>
      <c r="C78" s="414"/>
      <c r="D78" s="415"/>
      <c r="E78" s="382"/>
      <c r="F78" s="46"/>
      <c r="G78" s="43"/>
      <c r="H78" s="412" t="e">
        <f t="shared" si="0"/>
        <v>#DIV/0!</v>
      </c>
      <c r="I78" s="413"/>
      <c r="J78" s="45"/>
    </row>
    <row r="79" spans="1:10" ht="18.75" customHeight="1" hidden="1">
      <c r="A79" s="36"/>
      <c r="B79" s="39"/>
      <c r="C79" s="414"/>
      <c r="D79" s="415"/>
      <c r="E79" s="382"/>
      <c r="F79" s="46"/>
      <c r="G79" s="43"/>
      <c r="H79" s="412" t="e">
        <f t="shared" si="0"/>
        <v>#DIV/0!</v>
      </c>
      <c r="I79" s="413"/>
      <c r="J79" s="45"/>
    </row>
    <row r="80" spans="1:10" ht="18.75" customHeight="1" hidden="1">
      <c r="A80" s="36"/>
      <c r="B80" s="39"/>
      <c r="C80" s="414"/>
      <c r="D80" s="415"/>
      <c r="E80" s="382"/>
      <c r="F80" s="46"/>
      <c r="G80" s="43"/>
      <c r="H80" s="412" t="e">
        <f t="shared" si="0"/>
        <v>#DIV/0!</v>
      </c>
      <c r="I80" s="413"/>
      <c r="J80" s="45"/>
    </row>
    <row r="81" spans="1:10" ht="18.75" customHeight="1" hidden="1">
      <c r="A81" s="36"/>
      <c r="B81" s="39"/>
      <c r="C81" s="414"/>
      <c r="D81" s="415"/>
      <c r="E81" s="382"/>
      <c r="F81" s="47"/>
      <c r="G81" s="43"/>
      <c r="H81" s="412" t="e">
        <f t="shared" si="0"/>
        <v>#DIV/0!</v>
      </c>
      <c r="I81" s="413"/>
      <c r="J81" s="45"/>
    </row>
    <row r="82" spans="1:12" ht="18.75" customHeight="1" hidden="1">
      <c r="A82" s="48"/>
      <c r="B82" s="49"/>
      <c r="C82" s="383"/>
      <c r="D82" s="384"/>
      <c r="E82" s="385"/>
      <c r="F82" s="50"/>
      <c r="G82" s="51"/>
      <c r="H82" s="386" t="e">
        <f t="shared" si="0"/>
        <v>#DIV/0!</v>
      </c>
      <c r="I82" s="387"/>
      <c r="J82" s="52"/>
      <c r="K82" s="53"/>
      <c r="L82" s="54"/>
    </row>
    <row r="83" ht="15" hidden="1">
      <c r="K83" s="53"/>
    </row>
    <row r="84" spans="1:11" ht="40.5" customHeight="1" hidden="1">
      <c r="A84" s="388"/>
      <c r="B84" s="389"/>
      <c r="C84" s="389"/>
      <c r="D84" s="389"/>
      <c r="E84" s="389"/>
      <c r="F84" s="389"/>
      <c r="G84" s="389"/>
      <c r="H84" s="389"/>
      <c r="I84" s="389"/>
      <c r="J84" s="389"/>
      <c r="K84" s="56"/>
    </row>
    <row r="85" spans="1:10" ht="50.25" customHeight="1" hidden="1">
      <c r="A85" s="389" t="s">
        <v>0</v>
      </c>
      <c r="B85" s="389"/>
      <c r="C85" s="389"/>
      <c r="D85" s="389"/>
      <c r="E85" s="389"/>
      <c r="F85" s="389"/>
      <c r="G85" s="389"/>
      <c r="H85" s="389"/>
      <c r="I85" s="389"/>
      <c r="J85" s="389"/>
    </row>
    <row r="86" ht="8.25" customHeight="1" hidden="1"/>
    <row r="87" ht="8.25" customHeight="1"/>
    <row r="88" ht="15">
      <c r="A88" s="17" t="s">
        <v>1</v>
      </c>
    </row>
    <row r="89" ht="4.5" customHeight="1"/>
    <row r="90" spans="1:10" ht="33" customHeight="1">
      <c r="A90" s="396" t="s">
        <v>2</v>
      </c>
      <c r="B90" s="396"/>
      <c r="C90" s="396"/>
      <c r="D90" s="396"/>
      <c r="E90" s="396"/>
      <c r="F90" s="396"/>
      <c r="G90" s="396"/>
      <c r="H90" s="396"/>
      <c r="I90" s="396"/>
      <c r="J90" s="396"/>
    </row>
    <row r="91" ht="8.25" customHeight="1"/>
    <row r="92" ht="15">
      <c r="A92" s="17" t="s">
        <v>3</v>
      </c>
    </row>
    <row r="93" ht="9" customHeight="1"/>
    <row r="94" spans="1:16" ht="51.75" customHeight="1">
      <c r="A94" s="390" t="s">
        <v>4</v>
      </c>
      <c r="B94" s="390"/>
      <c r="C94" s="390"/>
      <c r="D94" s="390"/>
      <c r="E94" s="390"/>
      <c r="F94" s="390"/>
      <c r="G94" s="390"/>
      <c r="H94" s="390"/>
      <c r="I94" s="390"/>
      <c r="J94" s="390"/>
      <c r="P94" s="58"/>
    </row>
    <row r="95" ht="7.5" customHeight="1">
      <c r="P95" s="58"/>
    </row>
    <row r="96" spans="1:16" ht="21.75" customHeight="1">
      <c r="A96" s="59" t="s">
        <v>5</v>
      </c>
      <c r="B96" s="391" t="s">
        <v>6</v>
      </c>
      <c r="C96" s="391"/>
      <c r="D96" s="391"/>
      <c r="E96" s="391"/>
      <c r="F96" s="391"/>
      <c r="G96" s="391"/>
      <c r="H96" s="391"/>
      <c r="I96" s="391"/>
      <c r="J96" s="391"/>
      <c r="P96" s="58"/>
    </row>
    <row r="97" spans="1:16" ht="24" customHeight="1">
      <c r="A97" s="59" t="s">
        <v>5</v>
      </c>
      <c r="B97" s="60" t="s">
        <v>7</v>
      </c>
      <c r="C97" s="61"/>
      <c r="D97" s="61"/>
      <c r="E97" s="61"/>
      <c r="F97" s="61"/>
      <c r="G97" s="61"/>
      <c r="H97" s="61"/>
      <c r="I97" s="61"/>
      <c r="J97" s="61"/>
      <c r="P97" s="58"/>
    </row>
    <row r="98" spans="1:16" ht="36" customHeight="1">
      <c r="A98" s="59" t="s">
        <v>5</v>
      </c>
      <c r="B98" s="391" t="s">
        <v>8</v>
      </c>
      <c r="C98" s="391"/>
      <c r="D98" s="391"/>
      <c r="E98" s="391"/>
      <c r="F98" s="391"/>
      <c r="G98" s="391"/>
      <c r="H98" s="391"/>
      <c r="I98" s="391"/>
      <c r="J98" s="391"/>
      <c r="P98" s="58"/>
    </row>
    <row r="99" spans="1:16" ht="36" customHeight="1">
      <c r="A99" s="59" t="s">
        <v>5</v>
      </c>
      <c r="B99" s="391" t="s">
        <v>9</v>
      </c>
      <c r="C99" s="391"/>
      <c r="D99" s="391"/>
      <c r="E99" s="391"/>
      <c r="F99" s="391"/>
      <c r="G99" s="391"/>
      <c r="H99" s="391"/>
      <c r="I99" s="391"/>
      <c r="J99" s="391"/>
      <c r="P99" s="58"/>
    </row>
    <row r="100" spans="1:16" ht="20.25" customHeight="1">
      <c r="A100" s="59"/>
      <c r="B100" s="392" t="s">
        <v>10</v>
      </c>
      <c r="C100" s="392"/>
      <c r="D100" s="392"/>
      <c r="E100" s="392"/>
      <c r="F100" s="392"/>
      <c r="G100" s="392"/>
      <c r="H100" s="392"/>
      <c r="I100" s="392"/>
      <c r="J100" s="392"/>
      <c r="P100" s="58"/>
    </row>
    <row r="101" ht="5.25" customHeight="1"/>
    <row r="102" spans="1:10" ht="70.5" customHeight="1">
      <c r="A102" s="390" t="s">
        <v>11</v>
      </c>
      <c r="B102" s="390"/>
      <c r="C102" s="390"/>
      <c r="D102" s="390"/>
      <c r="E102" s="390"/>
      <c r="F102" s="390"/>
      <c r="G102" s="390"/>
      <c r="H102" s="390"/>
      <c r="I102" s="390"/>
      <c r="J102" s="390"/>
    </row>
    <row r="103" spans="1:14" ht="66.75" customHeight="1">
      <c r="A103" s="390" t="s">
        <v>12</v>
      </c>
      <c r="B103" s="390"/>
      <c r="C103" s="390"/>
      <c r="D103" s="390"/>
      <c r="E103" s="390"/>
      <c r="F103" s="390"/>
      <c r="G103" s="390"/>
      <c r="H103" s="390"/>
      <c r="I103" s="390"/>
      <c r="J103" s="390"/>
      <c r="N103" s="62"/>
    </row>
    <row r="104" ht="18.75" customHeight="1">
      <c r="A104" s="17" t="s">
        <v>13</v>
      </c>
    </row>
    <row r="105" ht="4.5" customHeight="1">
      <c r="A105" s="17"/>
    </row>
    <row r="106" spans="1:11" ht="31.5" customHeight="1">
      <c r="A106" s="390" t="s">
        <v>14</v>
      </c>
      <c r="B106" s="390"/>
      <c r="C106" s="390"/>
      <c r="D106" s="390"/>
      <c r="E106" s="390"/>
      <c r="F106" s="390"/>
      <c r="G106" s="390"/>
      <c r="H106" s="390"/>
      <c r="I106" s="390"/>
      <c r="J106" s="390"/>
      <c r="K106" s="63" t="s">
        <v>15</v>
      </c>
    </row>
    <row r="107" spans="1:10" ht="6.75" customHeight="1">
      <c r="A107" s="55"/>
      <c r="B107" s="55"/>
      <c r="C107" s="55"/>
      <c r="D107" s="55"/>
      <c r="E107" s="55"/>
      <c r="F107" s="55"/>
      <c r="G107" s="55"/>
      <c r="H107" s="55"/>
      <c r="I107" s="55"/>
      <c r="J107" s="55"/>
    </row>
    <row r="108" spans="1:10" ht="15">
      <c r="A108" s="24" t="s">
        <v>16</v>
      </c>
      <c r="B108" s="55"/>
      <c r="C108" s="55"/>
      <c r="D108" s="55"/>
      <c r="E108" s="55"/>
      <c r="F108" s="55"/>
      <c r="G108" s="55"/>
      <c r="H108" s="55"/>
      <c r="I108" s="55"/>
      <c r="J108" s="55"/>
    </row>
    <row r="109" spans="1:10" ht="6.75" customHeight="1">
      <c r="A109" s="55"/>
      <c r="B109" s="55"/>
      <c r="C109" s="55"/>
      <c r="D109" s="55"/>
      <c r="E109" s="55"/>
      <c r="F109" s="55"/>
      <c r="G109" s="55"/>
      <c r="H109" s="55"/>
      <c r="I109" s="55"/>
      <c r="J109" s="55"/>
    </row>
    <row r="110" spans="1:6" ht="4.5" customHeight="1">
      <c r="A110" s="390" t="s">
        <v>17</v>
      </c>
      <c r="B110" s="390"/>
      <c r="C110" s="390"/>
      <c r="D110" s="390"/>
      <c r="E110" s="390"/>
      <c r="F110" s="390"/>
    </row>
    <row r="111" spans="1:6" ht="15">
      <c r="A111" s="390"/>
      <c r="B111" s="390"/>
      <c r="C111" s="390"/>
      <c r="D111" s="390"/>
      <c r="E111" s="390"/>
      <c r="F111" s="390"/>
    </row>
    <row r="112" spans="1:6" ht="36.75" customHeight="1">
      <c r="A112" s="390"/>
      <c r="B112" s="390"/>
      <c r="C112" s="390"/>
      <c r="D112" s="390"/>
      <c r="E112" s="390"/>
      <c r="F112" s="390"/>
    </row>
    <row r="113" spans="1:6" ht="8.25" customHeight="1">
      <c r="A113" s="57"/>
      <c r="B113" s="57"/>
      <c r="C113" s="57"/>
      <c r="D113" s="57"/>
      <c r="E113" s="57"/>
      <c r="F113" s="57"/>
    </row>
    <row r="114" spans="1:10" ht="15">
      <c r="A114" s="393" t="s">
        <v>18</v>
      </c>
      <c r="B114" s="393"/>
      <c r="C114" s="393"/>
      <c r="D114" s="393"/>
      <c r="E114" s="64"/>
      <c r="G114" s="393" t="s">
        <v>18</v>
      </c>
      <c r="H114" s="393"/>
      <c r="I114" s="393"/>
      <c r="J114" s="393"/>
    </row>
    <row r="115" spans="1:10" ht="15">
      <c r="A115" s="375" t="s">
        <v>19</v>
      </c>
      <c r="B115" s="375"/>
      <c r="C115" s="375"/>
      <c r="D115" s="375"/>
      <c r="G115" s="375" t="s">
        <v>20</v>
      </c>
      <c r="H115" s="375"/>
      <c r="I115" s="375"/>
      <c r="J115" s="375"/>
    </row>
    <row r="116" spans="1:10" ht="15">
      <c r="A116" s="375" t="s">
        <v>21</v>
      </c>
      <c r="B116" s="375" t="s">
        <v>22</v>
      </c>
      <c r="C116" s="375"/>
      <c r="D116" s="375"/>
      <c r="G116" s="375" t="s">
        <v>23</v>
      </c>
      <c r="H116" s="375"/>
      <c r="I116" s="375"/>
      <c r="J116" s="375"/>
    </row>
    <row r="118" ht="15.75" customHeight="1"/>
    <row r="119" ht="9" customHeight="1"/>
    <row r="122" spans="1:10" ht="15">
      <c r="A122" s="375" t="str">
        <f>B55</f>
        <v>Ma Đức Tú</v>
      </c>
      <c r="B122" s="375"/>
      <c r="C122" s="375"/>
      <c r="D122" s="375"/>
      <c r="G122" s="375" t="str">
        <f>'[1]TTC&amp;KS'!B9</f>
        <v>Ma Đức Tú</v>
      </c>
      <c r="H122" s="375"/>
      <c r="I122" s="375"/>
      <c r="J122" s="375"/>
    </row>
  </sheetData>
  <mergeCells count="49">
    <mergeCell ref="A116:D116"/>
    <mergeCell ref="G116:J116"/>
    <mergeCell ref="A122:D122"/>
    <mergeCell ref="G122:J122"/>
    <mergeCell ref="A114:D114"/>
    <mergeCell ref="G114:J114"/>
    <mergeCell ref="A115:D115"/>
    <mergeCell ref="G115:J115"/>
    <mergeCell ref="A102:J102"/>
    <mergeCell ref="A103:J103"/>
    <mergeCell ref="A106:J106"/>
    <mergeCell ref="A110:F112"/>
    <mergeCell ref="B96:J96"/>
    <mergeCell ref="B98:J98"/>
    <mergeCell ref="B99:J99"/>
    <mergeCell ref="B100:J100"/>
    <mergeCell ref="A84:J84"/>
    <mergeCell ref="A85:J85"/>
    <mergeCell ref="A90:J90"/>
    <mergeCell ref="A94:J94"/>
    <mergeCell ref="C81:E81"/>
    <mergeCell ref="H81:I81"/>
    <mergeCell ref="C82:E82"/>
    <mergeCell ref="H82:I82"/>
    <mergeCell ref="C79:E79"/>
    <mergeCell ref="H79:I79"/>
    <mergeCell ref="C80:E80"/>
    <mergeCell ref="H80:I80"/>
    <mergeCell ref="C77:E77"/>
    <mergeCell ref="H77:I77"/>
    <mergeCell ref="C78:E78"/>
    <mergeCell ref="H78:I78"/>
    <mergeCell ref="C75:E75"/>
    <mergeCell ref="H75:I75"/>
    <mergeCell ref="C76:E76"/>
    <mergeCell ref="H76:I76"/>
    <mergeCell ref="A72:B72"/>
    <mergeCell ref="C72:E72"/>
    <mergeCell ref="H72:I72"/>
    <mergeCell ref="C74:E74"/>
    <mergeCell ref="H74:I74"/>
    <mergeCell ref="A31:J31"/>
    <mergeCell ref="A43:J43"/>
    <mergeCell ref="A45:J45"/>
    <mergeCell ref="A49:J49"/>
    <mergeCell ref="A6:J6"/>
    <mergeCell ref="A10:J10"/>
    <mergeCell ref="A11:J11"/>
    <mergeCell ref="A29:J29"/>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5:J47"/>
  <sheetViews>
    <sheetView workbookViewId="0" topLeftCell="A1">
      <selection activeCell="D15" sqref="D15"/>
    </sheetView>
  </sheetViews>
  <sheetFormatPr defaultColWidth="9.140625" defaultRowHeight="12.75"/>
  <cols>
    <col min="1" max="1" width="9.7109375" style="4" customWidth="1"/>
    <col min="2" max="9" width="9.140625" style="4" customWidth="1"/>
    <col min="10" max="10" width="11.57421875" style="4" customWidth="1"/>
    <col min="11" max="16384" width="9.140625" style="4" customWidth="1"/>
  </cols>
  <sheetData>
    <row r="1" ht="15"/>
    <row r="2" ht="15"/>
    <row r="3" ht="15"/>
    <row r="4" ht="15"/>
    <row r="5" ht="15">
      <c r="A5" s="4" t="s">
        <v>24</v>
      </c>
    </row>
    <row r="6" ht="15"/>
    <row r="7" spans="1:10" ht="20.25">
      <c r="A7" s="66" t="s">
        <v>25</v>
      </c>
      <c r="B7" s="7"/>
      <c r="C7" s="7"/>
      <c r="D7" s="7"/>
      <c r="E7" s="7"/>
      <c r="F7" s="7"/>
      <c r="G7" s="7"/>
      <c r="H7" s="7"/>
      <c r="I7" s="7"/>
      <c r="J7" s="7"/>
    </row>
    <row r="8" spans="1:10" ht="20.25">
      <c r="A8" s="66" t="s">
        <v>26</v>
      </c>
      <c r="B8" s="7"/>
      <c r="C8" s="7"/>
      <c r="D8" s="7"/>
      <c r="E8" s="7"/>
      <c r="F8" s="7"/>
      <c r="G8" s="7"/>
      <c r="H8" s="7"/>
      <c r="I8" s="7"/>
      <c r="J8" s="7"/>
    </row>
    <row r="9" spans="1:10" ht="13.5" customHeight="1">
      <c r="A9" s="66"/>
      <c r="B9" s="7"/>
      <c r="C9" s="7"/>
      <c r="D9" s="7"/>
      <c r="E9" s="7"/>
      <c r="F9" s="7"/>
      <c r="G9" s="7"/>
      <c r="H9" s="7"/>
      <c r="I9" s="7"/>
      <c r="J9" s="7"/>
    </row>
    <row r="10" spans="1:10" ht="30.75" customHeight="1">
      <c r="A10" s="8" t="s">
        <v>27</v>
      </c>
      <c r="B10" s="7"/>
      <c r="C10" s="7"/>
      <c r="D10" s="7"/>
      <c r="E10" s="7"/>
      <c r="F10" s="7"/>
      <c r="G10" s="7"/>
      <c r="H10" s="7"/>
      <c r="I10" s="7"/>
      <c r="J10" s="7"/>
    </row>
    <row r="11" ht="15"/>
    <row r="12" spans="1:3" ht="16.5" customHeight="1">
      <c r="A12" s="67" t="s">
        <v>28</v>
      </c>
      <c r="B12" s="68" t="s">
        <v>29</v>
      </c>
      <c r="C12" s="68"/>
    </row>
    <row r="13" spans="1:3" ht="4.5" customHeight="1">
      <c r="A13" s="67"/>
      <c r="B13" s="68"/>
      <c r="C13" s="68"/>
    </row>
    <row r="14" spans="2:10" ht="15" customHeight="1">
      <c r="B14" s="68" t="s">
        <v>30</v>
      </c>
      <c r="C14" s="68"/>
      <c r="D14" s="69"/>
      <c r="E14" s="69"/>
      <c r="F14" s="69"/>
      <c r="G14" s="69"/>
      <c r="H14" s="69"/>
      <c r="I14" s="69"/>
      <c r="J14" s="69"/>
    </row>
    <row r="15" spans="4:10" ht="15">
      <c r="D15" s="69"/>
      <c r="E15" s="69"/>
      <c r="F15" s="69"/>
      <c r="G15" s="69"/>
      <c r="H15" s="69"/>
      <c r="I15" s="69"/>
      <c r="J15" s="69"/>
    </row>
    <row r="16" spans="1:10" ht="75" customHeight="1">
      <c r="A16" s="376" t="s">
        <v>31</v>
      </c>
      <c r="B16" s="377"/>
      <c r="C16" s="377"/>
      <c r="D16" s="377"/>
      <c r="E16" s="377"/>
      <c r="F16" s="377"/>
      <c r="G16" s="377"/>
      <c r="H16" s="377"/>
      <c r="I16" s="377"/>
      <c r="J16" s="377"/>
    </row>
    <row r="17" spans="1:10" ht="4.5" customHeight="1">
      <c r="A17" s="70"/>
      <c r="B17" s="71"/>
      <c r="C17" s="71"/>
      <c r="D17" s="71"/>
      <c r="E17" s="71"/>
      <c r="F17" s="71"/>
      <c r="G17" s="71"/>
      <c r="H17" s="71"/>
      <c r="I17" s="71"/>
      <c r="J17" s="71"/>
    </row>
    <row r="18" spans="1:10" ht="30" customHeight="1">
      <c r="A18" s="378" t="s">
        <v>32</v>
      </c>
      <c r="B18" s="378"/>
      <c r="C18" s="378"/>
      <c r="D18" s="378"/>
      <c r="E18" s="378"/>
      <c r="F18" s="378"/>
      <c r="G18" s="378"/>
      <c r="H18" s="378"/>
      <c r="I18" s="378"/>
      <c r="J18" s="378"/>
    </row>
    <row r="19" ht="4.5" customHeight="1"/>
    <row r="20" spans="1:10" ht="96.75" customHeight="1">
      <c r="A20" s="376" t="s">
        <v>33</v>
      </c>
      <c r="B20" s="379"/>
      <c r="C20" s="379"/>
      <c r="D20" s="379"/>
      <c r="E20" s="379"/>
      <c r="F20" s="379"/>
      <c r="G20" s="379"/>
      <c r="H20" s="379"/>
      <c r="I20" s="379"/>
      <c r="J20" s="379"/>
    </row>
    <row r="21" spans="1:10" ht="91.5" customHeight="1">
      <c r="A21" s="380" t="s">
        <v>34</v>
      </c>
      <c r="B21" s="381"/>
      <c r="C21" s="381"/>
      <c r="D21" s="381"/>
      <c r="E21" s="381"/>
      <c r="F21" s="381"/>
      <c r="G21" s="381"/>
      <c r="H21" s="381"/>
      <c r="I21" s="381"/>
      <c r="J21" s="381"/>
    </row>
    <row r="22" spans="1:10" ht="5.25" customHeight="1">
      <c r="A22" s="376"/>
      <c r="B22" s="379"/>
      <c r="C22" s="379"/>
      <c r="D22" s="379"/>
      <c r="E22" s="379"/>
      <c r="F22" s="379"/>
      <c r="G22" s="379"/>
      <c r="H22" s="379"/>
      <c r="I22" s="379"/>
      <c r="J22" s="379"/>
    </row>
    <row r="23" spans="1:10" ht="61.5" customHeight="1">
      <c r="A23" s="376" t="s">
        <v>35</v>
      </c>
      <c r="B23" s="379"/>
      <c r="C23" s="379"/>
      <c r="D23" s="379"/>
      <c r="E23" s="379"/>
      <c r="F23" s="379"/>
      <c r="G23" s="379"/>
      <c r="H23" s="379"/>
      <c r="I23" s="379"/>
      <c r="J23" s="379"/>
    </row>
    <row r="24" ht="10.5" customHeight="1"/>
    <row r="25" ht="15" hidden="1">
      <c r="A25" s="24" t="s">
        <v>36</v>
      </c>
    </row>
    <row r="26" ht="8.25" customHeight="1" hidden="1"/>
    <row r="27" spans="1:10" ht="127.5" customHeight="1" hidden="1">
      <c r="A27" s="376" t="s">
        <v>37</v>
      </c>
      <c r="B27" s="377"/>
      <c r="C27" s="377"/>
      <c r="D27" s="377"/>
      <c r="E27" s="377"/>
      <c r="F27" s="377"/>
      <c r="G27" s="377"/>
      <c r="H27" s="377"/>
      <c r="I27" s="377"/>
      <c r="J27" s="377"/>
    </row>
    <row r="28" spans="1:10" ht="2.25" customHeight="1" hidden="1">
      <c r="A28" s="70"/>
      <c r="B28" s="71"/>
      <c r="C28" s="71"/>
      <c r="D28" s="71"/>
      <c r="E28" s="71"/>
      <c r="F28" s="71"/>
      <c r="G28" s="71"/>
      <c r="H28" s="71"/>
      <c r="I28" s="71"/>
      <c r="J28" s="71"/>
    </row>
    <row r="29" spans="1:10" ht="15" hidden="1">
      <c r="A29" s="344" t="s">
        <v>38</v>
      </c>
      <c r="B29" s="282"/>
      <c r="C29" s="282"/>
      <c r="D29" s="282"/>
      <c r="E29" s="282"/>
      <c r="F29" s="282"/>
      <c r="G29" s="282"/>
      <c r="H29" s="282"/>
      <c r="I29" s="282"/>
      <c r="J29" s="282"/>
    </row>
    <row r="30" spans="1:10" ht="1.5" customHeight="1" hidden="1">
      <c r="A30" s="70"/>
      <c r="B30" s="71"/>
      <c r="C30" s="71"/>
      <c r="D30" s="71"/>
      <c r="E30" s="71"/>
      <c r="F30" s="71"/>
      <c r="G30" s="71"/>
      <c r="H30" s="71"/>
      <c r="I30" s="71"/>
      <c r="J30" s="71"/>
    </row>
    <row r="31" spans="1:10" ht="63.75" customHeight="1" hidden="1">
      <c r="A31" s="376" t="s">
        <v>39</v>
      </c>
      <c r="B31" s="399"/>
      <c r="C31" s="399"/>
      <c r="D31" s="399"/>
      <c r="E31" s="399"/>
      <c r="F31" s="399"/>
      <c r="G31" s="399"/>
      <c r="H31" s="399"/>
      <c r="I31" s="399"/>
      <c r="J31" s="399"/>
    </row>
    <row r="32" ht="3.75" customHeight="1" hidden="1"/>
    <row r="33" ht="15" hidden="1">
      <c r="A33" s="24" t="s">
        <v>40</v>
      </c>
    </row>
    <row r="34" ht="9.75" customHeight="1" hidden="1"/>
    <row r="35" spans="1:10" ht="80.25" customHeight="1" hidden="1">
      <c r="A35" s="376" t="s">
        <v>41</v>
      </c>
      <c r="B35" s="377"/>
      <c r="C35" s="377"/>
      <c r="D35" s="377"/>
      <c r="E35" s="377"/>
      <c r="F35" s="377"/>
      <c r="G35" s="377"/>
      <c r="H35" s="377"/>
      <c r="I35" s="377"/>
      <c r="J35" s="377"/>
    </row>
    <row r="36" ht="7.5" customHeight="1"/>
    <row r="37" spans="6:10" ht="15">
      <c r="F37" s="393" t="s">
        <v>42</v>
      </c>
      <c r="G37" s="393"/>
      <c r="H37" s="393"/>
      <c r="I37" s="393"/>
      <c r="J37" s="393"/>
    </row>
    <row r="38" ht="6.75" customHeight="1">
      <c r="J38" s="64"/>
    </row>
    <row r="39" spans="1:5" ht="15">
      <c r="A39" s="375" t="s">
        <v>43</v>
      </c>
      <c r="B39" s="375"/>
      <c r="C39" s="375"/>
      <c r="D39" s="375"/>
      <c r="E39" s="375"/>
    </row>
    <row r="40" spans="1:5" ht="15">
      <c r="A40" s="375" t="s">
        <v>44</v>
      </c>
      <c r="B40" s="375"/>
      <c r="C40" s="375"/>
      <c r="D40" s="375"/>
      <c r="E40" s="375"/>
    </row>
    <row r="41" spans="1:10" ht="15" customHeight="1">
      <c r="A41" s="375" t="s">
        <v>23</v>
      </c>
      <c r="B41" s="375"/>
      <c r="C41" s="375"/>
      <c r="D41" s="375"/>
      <c r="E41" s="375"/>
      <c r="F41" s="284" t="s">
        <v>1</v>
      </c>
      <c r="G41" s="284"/>
      <c r="H41" s="284"/>
      <c r="I41" s="284"/>
      <c r="J41" s="284"/>
    </row>
    <row r="43" ht="8.25" customHeight="1"/>
    <row r="46" spans="3:10" ht="15">
      <c r="C46" s="65" t="s">
        <v>45</v>
      </c>
      <c r="F46" s="375" t="s">
        <v>46</v>
      </c>
      <c r="G46" s="375"/>
      <c r="H46" s="375"/>
      <c r="I46" s="375"/>
      <c r="J46" s="375"/>
    </row>
    <row r="47" spans="3:10" ht="15">
      <c r="C47" s="72" t="s">
        <v>47</v>
      </c>
      <c r="F47" s="283" t="s">
        <v>48</v>
      </c>
      <c r="G47" s="283"/>
      <c r="H47" s="283"/>
      <c r="I47" s="283"/>
      <c r="J47" s="283"/>
    </row>
  </sheetData>
  <mergeCells count="17">
    <mergeCell ref="F47:J47"/>
    <mergeCell ref="A40:E40"/>
    <mergeCell ref="A41:E41"/>
    <mergeCell ref="F41:J41"/>
    <mergeCell ref="F46:J46"/>
    <mergeCell ref="A31:J31"/>
    <mergeCell ref="A35:J35"/>
    <mergeCell ref="F37:J37"/>
    <mergeCell ref="A39:E39"/>
    <mergeCell ref="A22:J22"/>
    <mergeCell ref="A23:J23"/>
    <mergeCell ref="A27:J27"/>
    <mergeCell ref="A29:J29"/>
    <mergeCell ref="A16:J16"/>
    <mergeCell ref="A18:J18"/>
    <mergeCell ref="A20:J20"/>
    <mergeCell ref="A21:J21"/>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R142"/>
  <sheetViews>
    <sheetView workbookViewId="0" topLeftCell="A1">
      <selection activeCell="K109" sqref="K109"/>
    </sheetView>
  </sheetViews>
  <sheetFormatPr defaultColWidth="9.140625" defaultRowHeight="12.75"/>
  <cols>
    <col min="1" max="1" width="40.57421875" style="4" customWidth="1"/>
    <col min="2" max="2" width="8.57421875" style="4" customWidth="1"/>
    <col min="3" max="3" width="4.8515625" style="72" customWidth="1"/>
    <col min="4" max="4" width="0.71875" style="4" customWidth="1"/>
    <col min="5" max="5" width="8.00390625" style="65" customWidth="1"/>
    <col min="6" max="6" width="0.85546875" style="4" customWidth="1"/>
    <col min="7" max="7" width="17.7109375" style="86" customWidth="1"/>
    <col min="8" max="8" width="0.85546875" style="86" customWidth="1"/>
    <col min="9" max="9" width="17.8515625" style="86" customWidth="1"/>
    <col min="10" max="10" width="2.00390625" style="86" customWidth="1"/>
    <col min="11" max="11" width="19.140625" style="128" customWidth="1"/>
    <col min="12" max="12" width="17.8515625" style="128" customWidth="1"/>
    <col min="13" max="13" width="17.8515625" style="87" hidden="1" customWidth="1"/>
    <col min="14" max="14" width="17.8515625" style="88" hidden="1" customWidth="1"/>
    <col min="15" max="15" width="16.8515625" style="89" hidden="1" customWidth="1"/>
    <col min="16" max="16" width="18.140625" style="90" hidden="1" customWidth="1"/>
    <col min="17" max="17" width="18.140625" style="4" hidden="1" customWidth="1"/>
    <col min="18" max="18" width="12.57421875" style="4" hidden="1" customWidth="1"/>
    <col min="19" max="22" width="0" style="4" hidden="1" customWidth="1"/>
    <col min="23" max="16384" width="9.140625" style="4" customWidth="1"/>
  </cols>
  <sheetData>
    <row r="1" spans="1:16" s="13" customFormat="1" ht="12.75">
      <c r="A1" s="12" t="str">
        <f>'[1]TTC&amp;KS'!B4</f>
        <v>CÔNG TY CỔ PHẦN THƯƠNG MẠI XNK THỦ ĐỨC</v>
      </c>
      <c r="B1" s="12"/>
      <c r="C1" s="73"/>
      <c r="E1" s="74"/>
      <c r="G1" s="75"/>
      <c r="H1" s="75"/>
      <c r="I1" s="76" t="str">
        <f>'[1]TTC&amp;KS'!B6</f>
        <v>Báo cáo tài chính hợp nhất</v>
      </c>
      <c r="J1" s="76"/>
      <c r="K1" s="126"/>
      <c r="L1" s="126"/>
      <c r="M1" s="77"/>
      <c r="N1" s="78"/>
      <c r="O1" s="79"/>
      <c r="P1" s="80"/>
    </row>
    <row r="2" spans="1:16" s="13" customFormat="1" ht="12.75">
      <c r="A2" s="15" t="str">
        <f>'[1]TTC&amp;KS'!B5</f>
        <v>231 Võ Văn Ngân, Quận Thủ Đức, TP. HCM</v>
      </c>
      <c r="B2" s="15"/>
      <c r="C2" s="81"/>
      <c r="D2" s="15"/>
      <c r="E2" s="82"/>
      <c r="F2" s="15"/>
      <c r="G2" s="83"/>
      <c r="H2" s="83"/>
      <c r="I2" s="84" t="str">
        <f>'[1]TTC&amp;KS'!B7</f>
        <v>Cho 6 tháng đầu năm 2010 kết thúc ngày 30/06/2010</v>
      </c>
      <c r="J2" s="85"/>
      <c r="K2" s="126"/>
      <c r="L2" s="126"/>
      <c r="M2" s="77"/>
      <c r="N2" s="78"/>
      <c r="O2" s="79"/>
      <c r="P2" s="80"/>
    </row>
    <row r="4" spans="1:10" ht="20.25">
      <c r="A4" s="285" t="s">
        <v>49</v>
      </c>
      <c r="B4" s="285"/>
      <c r="C4" s="285"/>
      <c r="D4" s="285"/>
      <c r="E4" s="285"/>
      <c r="F4" s="285"/>
      <c r="G4" s="285"/>
      <c r="H4" s="285"/>
      <c r="I4" s="285"/>
      <c r="J4" s="91"/>
    </row>
    <row r="5" spans="1:10" ht="15">
      <c r="A5" s="286" t="s">
        <v>50</v>
      </c>
      <c r="B5" s="286"/>
      <c r="C5" s="286"/>
      <c r="D5" s="286"/>
      <c r="E5" s="286"/>
      <c r="F5" s="286"/>
      <c r="G5" s="286"/>
      <c r="H5" s="286"/>
      <c r="I5" s="286"/>
      <c r="J5" s="92"/>
    </row>
    <row r="6" ht="11.25" customHeight="1"/>
    <row r="7" spans="9:15" ht="15">
      <c r="I7" s="93" t="s">
        <v>51</v>
      </c>
      <c r="J7" s="93"/>
      <c r="N7" s="416" t="s">
        <v>52</v>
      </c>
      <c r="O7" s="416"/>
    </row>
    <row r="8" ht="4.5" customHeight="1"/>
    <row r="9" spans="1:16" s="95" customFormat="1" ht="28.5">
      <c r="A9" s="417" t="s">
        <v>53</v>
      </c>
      <c r="B9" s="417"/>
      <c r="C9" s="96" t="s">
        <v>54</v>
      </c>
      <c r="E9" s="96" t="s">
        <v>55</v>
      </c>
      <c r="G9" s="97" t="s">
        <v>56</v>
      </c>
      <c r="H9" s="98"/>
      <c r="I9" s="99" t="s">
        <v>57</v>
      </c>
      <c r="J9" s="100"/>
      <c r="K9" s="129" t="s">
        <v>58</v>
      </c>
      <c r="L9" s="129" t="s">
        <v>59</v>
      </c>
      <c r="M9" s="101" t="s">
        <v>60</v>
      </c>
      <c r="N9" s="94" t="s">
        <v>58</v>
      </c>
      <c r="O9" s="94" t="s">
        <v>59</v>
      </c>
      <c r="P9" s="102" t="s">
        <v>61</v>
      </c>
    </row>
    <row r="10" spans="1:2" ht="15.75" customHeight="1">
      <c r="A10" s="17" t="s">
        <v>62</v>
      </c>
      <c r="B10" s="17"/>
    </row>
    <row r="12" spans="1:16" ht="32.25" customHeight="1">
      <c r="A12" s="419" t="s">
        <v>63</v>
      </c>
      <c r="B12" s="419"/>
      <c r="C12" s="65">
        <v>100</v>
      </c>
      <c r="G12" s="103">
        <f>G14+G18+G22+G30+G34</f>
        <v>206378777067</v>
      </c>
      <c r="I12" s="103">
        <f>I14+I18+I22+I30+I34</f>
        <v>174311680090</v>
      </c>
      <c r="J12" s="103">
        <f>J14+J18+J22+J30+J34</f>
        <v>0</v>
      </c>
      <c r="K12" s="127">
        <f>K14+K18+K22+K30+K34</f>
        <v>0</v>
      </c>
      <c r="L12" s="127">
        <f>L14+L18+L22+L30+L34</f>
        <v>0</v>
      </c>
      <c r="M12" s="104">
        <f>K12+L12</f>
        <v>0</v>
      </c>
      <c r="N12" s="105"/>
      <c r="P12" s="103">
        <f>P14+P18+P22+P30+P34</f>
        <v>0</v>
      </c>
    </row>
    <row r="13" spans="13:14" ht="15">
      <c r="M13" s="104">
        <f aca="true" t="shared" si="0" ref="M13:M76">K13+L13</f>
        <v>0</v>
      </c>
      <c r="N13" s="105"/>
    </row>
    <row r="14" spans="1:16" ht="15">
      <c r="A14" s="17" t="s">
        <v>64</v>
      </c>
      <c r="B14" s="17"/>
      <c r="C14" s="65">
        <v>110</v>
      </c>
      <c r="E14" s="65">
        <v>1</v>
      </c>
      <c r="G14" s="103">
        <f>SUM(G15:G16)</f>
        <v>18119813329</v>
      </c>
      <c r="I14" s="103">
        <f>SUM(I15:I16)</f>
        <v>16801715425</v>
      </c>
      <c r="J14" s="103">
        <f>SUM(J15:J16)</f>
        <v>0</v>
      </c>
      <c r="K14" s="127">
        <f>SUM(K15:K16)</f>
        <v>0</v>
      </c>
      <c r="L14" s="127">
        <f>SUM(L15:L16)</f>
        <v>0</v>
      </c>
      <c r="M14" s="104">
        <f t="shared" si="0"/>
        <v>0</v>
      </c>
      <c r="N14" s="105"/>
      <c r="P14" s="106">
        <f>SUM(P15:P16)</f>
        <v>0</v>
      </c>
    </row>
    <row r="15" spans="1:16" ht="15">
      <c r="A15" s="4" t="s">
        <v>65</v>
      </c>
      <c r="C15" s="72">
        <v>111</v>
      </c>
      <c r="G15" s="86">
        <v>18119813329</v>
      </c>
      <c r="I15" s="86">
        <v>16801715425</v>
      </c>
      <c r="K15" s="130"/>
      <c r="L15" s="130"/>
      <c r="M15" s="107">
        <f t="shared" si="0"/>
        <v>0</v>
      </c>
      <c r="N15" s="89"/>
      <c r="P15" s="108">
        <f>M15+N15</f>
        <v>0</v>
      </c>
    </row>
    <row r="16" spans="1:14" ht="15">
      <c r="A16" s="4" t="s">
        <v>66</v>
      </c>
      <c r="C16" s="72">
        <v>112</v>
      </c>
      <c r="K16" s="130">
        <v>0</v>
      </c>
      <c r="M16" s="104">
        <f t="shared" si="0"/>
        <v>0</v>
      </c>
      <c r="N16" s="105"/>
    </row>
    <row r="17" spans="13:14" ht="15">
      <c r="M17" s="104">
        <f t="shared" si="0"/>
        <v>0</v>
      </c>
      <c r="N17" s="105"/>
    </row>
    <row r="18" spans="1:14" ht="15">
      <c r="A18" s="17" t="s">
        <v>67</v>
      </c>
      <c r="B18" s="17"/>
      <c r="C18" s="65">
        <v>120</v>
      </c>
      <c r="E18" s="65">
        <v>2</v>
      </c>
      <c r="G18" s="103">
        <f>SUM(G19:G20)</f>
        <v>10555368444</v>
      </c>
      <c r="I18" s="103">
        <f>SUM(I19:I20)</f>
        <v>6231886595</v>
      </c>
      <c r="J18" s="103"/>
      <c r="M18" s="104">
        <f t="shared" si="0"/>
        <v>0</v>
      </c>
      <c r="N18" s="105"/>
    </row>
    <row r="19" spans="1:14" ht="15">
      <c r="A19" s="4" t="s">
        <v>68</v>
      </c>
      <c r="C19" s="72">
        <v>121</v>
      </c>
      <c r="G19" s="86">
        <v>13787852988</v>
      </c>
      <c r="I19" s="86">
        <v>9464371139</v>
      </c>
      <c r="M19" s="104">
        <f t="shared" si="0"/>
        <v>0</v>
      </c>
      <c r="N19" s="105"/>
    </row>
    <row r="20" spans="1:16" s="63" customFormat="1" ht="15">
      <c r="A20" s="109" t="s">
        <v>69</v>
      </c>
      <c r="B20" s="110"/>
      <c r="C20" s="35">
        <v>129</v>
      </c>
      <c r="E20" s="111"/>
      <c r="G20" s="112">
        <v>-3232484544</v>
      </c>
      <c r="H20" s="112"/>
      <c r="I20" s="112">
        <v>-3232484544</v>
      </c>
      <c r="J20" s="112"/>
      <c r="K20" s="131"/>
      <c r="L20" s="131"/>
      <c r="M20" s="104">
        <f t="shared" si="0"/>
        <v>0</v>
      </c>
      <c r="N20" s="105"/>
      <c r="O20" s="113"/>
      <c r="P20" s="114"/>
    </row>
    <row r="21" spans="13:14" ht="15">
      <c r="M21" s="104">
        <f t="shared" si="0"/>
        <v>0</v>
      </c>
      <c r="N21" s="105"/>
    </row>
    <row r="22" spans="1:16" ht="15">
      <c r="A22" s="17" t="s">
        <v>70</v>
      </c>
      <c r="B22" s="17"/>
      <c r="C22" s="65">
        <v>130</v>
      </c>
      <c r="G22" s="103">
        <f>SUM(G23:G28)</f>
        <v>49767599679</v>
      </c>
      <c r="I22" s="103">
        <f>SUM(I23:I28)</f>
        <v>23179941514</v>
      </c>
      <c r="J22" s="103">
        <f>SUM(J23:J28)</f>
        <v>0</v>
      </c>
      <c r="K22" s="127">
        <f>SUM(K23:K28)</f>
        <v>0</v>
      </c>
      <c r="L22" s="127">
        <f>SUM(L23:L28)</f>
        <v>0</v>
      </c>
      <c r="M22" s="104">
        <f t="shared" si="0"/>
        <v>0</v>
      </c>
      <c r="N22" s="105"/>
      <c r="P22" s="106">
        <f>SUM(P23:P28)</f>
        <v>0</v>
      </c>
    </row>
    <row r="23" spans="1:16" ht="15">
      <c r="A23" s="4" t="s">
        <v>71</v>
      </c>
      <c r="C23" s="72">
        <v>131</v>
      </c>
      <c r="E23" s="72"/>
      <c r="G23" s="86">
        <v>37150405633</v>
      </c>
      <c r="I23" s="86">
        <v>19207904761</v>
      </c>
      <c r="K23" s="130"/>
      <c r="L23" s="130"/>
      <c r="M23" s="107">
        <f t="shared" si="0"/>
        <v>0</v>
      </c>
      <c r="N23" s="89"/>
      <c r="O23" s="89">
        <v>0</v>
      </c>
      <c r="P23" s="108">
        <f>M23+N23</f>
        <v>0</v>
      </c>
    </row>
    <row r="24" spans="1:16" ht="15">
      <c r="A24" s="4" t="s">
        <v>72</v>
      </c>
      <c r="C24" s="72">
        <v>132</v>
      </c>
      <c r="E24" s="72"/>
      <c r="G24" s="86">
        <v>12589892000</v>
      </c>
      <c r="I24" s="86">
        <v>3939193554</v>
      </c>
      <c r="K24" s="130"/>
      <c r="L24" s="130"/>
      <c r="M24" s="107">
        <f t="shared" si="0"/>
        <v>0</v>
      </c>
      <c r="N24" s="89"/>
      <c r="P24" s="108">
        <f aca="true" t="shared" si="1" ref="P24:P38">M24+N24</f>
        <v>0</v>
      </c>
    </row>
    <row r="25" spans="1:16" ht="15">
      <c r="A25" s="4" t="s">
        <v>73</v>
      </c>
      <c r="C25" s="72">
        <v>133</v>
      </c>
      <c r="E25" s="72"/>
      <c r="K25" s="130"/>
      <c r="L25" s="130"/>
      <c r="M25" s="107">
        <f t="shared" si="0"/>
        <v>0</v>
      </c>
      <c r="N25" s="89"/>
      <c r="P25" s="108">
        <f t="shared" si="1"/>
        <v>0</v>
      </c>
    </row>
    <row r="26" spans="1:16" ht="15">
      <c r="A26" s="418" t="s">
        <v>74</v>
      </c>
      <c r="B26" s="418"/>
      <c r="C26" s="115">
        <v>134</v>
      </c>
      <c r="E26" s="72"/>
      <c r="K26" s="130">
        <v>0</v>
      </c>
      <c r="L26" s="130">
        <v>0</v>
      </c>
      <c r="M26" s="107">
        <f t="shared" si="0"/>
        <v>0</v>
      </c>
      <c r="N26" s="89"/>
      <c r="O26" s="116"/>
      <c r="P26" s="108">
        <f t="shared" si="1"/>
        <v>0</v>
      </c>
    </row>
    <row r="27" spans="1:17" ht="15">
      <c r="A27" s="4" t="s">
        <v>75</v>
      </c>
      <c r="C27" s="72">
        <v>138</v>
      </c>
      <c r="E27" s="72">
        <v>3</v>
      </c>
      <c r="G27" s="86">
        <v>27302046</v>
      </c>
      <c r="I27" s="86">
        <v>32843199</v>
      </c>
      <c r="K27" s="130"/>
      <c r="L27" s="130"/>
      <c r="M27" s="107">
        <f t="shared" si="0"/>
        <v>0</v>
      </c>
      <c r="N27" s="89"/>
      <c r="O27" s="117"/>
      <c r="P27" s="108">
        <f>M27+N27</f>
        <v>0</v>
      </c>
      <c r="Q27" s="118"/>
    </row>
    <row r="28" spans="1:17" ht="15">
      <c r="A28" s="4" t="s">
        <v>76</v>
      </c>
      <c r="C28" s="72">
        <v>139</v>
      </c>
      <c r="E28" s="72"/>
      <c r="K28" s="130"/>
      <c r="L28" s="130"/>
      <c r="M28" s="107">
        <f t="shared" si="0"/>
        <v>0</v>
      </c>
      <c r="N28" s="89"/>
      <c r="O28" s="117"/>
      <c r="P28" s="108">
        <f t="shared" si="1"/>
        <v>0</v>
      </c>
      <c r="Q28" s="118"/>
    </row>
    <row r="29" spans="12:16" ht="15">
      <c r="L29" s="132"/>
      <c r="M29" s="104">
        <f t="shared" si="0"/>
        <v>0</v>
      </c>
      <c r="N29" s="105"/>
      <c r="O29" s="105"/>
      <c r="P29" s="108">
        <f t="shared" si="1"/>
        <v>0</v>
      </c>
    </row>
    <row r="30" spans="1:16" ht="15">
      <c r="A30" s="17" t="s">
        <v>77</v>
      </c>
      <c r="B30" s="17"/>
      <c r="C30" s="65">
        <v>140</v>
      </c>
      <c r="E30" s="65">
        <v>4</v>
      </c>
      <c r="G30" s="103">
        <f>SUM(G31:G32)</f>
        <v>118591344870</v>
      </c>
      <c r="I30" s="103">
        <f>SUM(I31:I32)</f>
        <v>112514600072</v>
      </c>
      <c r="J30" s="103">
        <f>SUM(J31:J32)</f>
        <v>0</v>
      </c>
      <c r="K30" s="127">
        <f>SUM(K31:K32)</f>
        <v>0</v>
      </c>
      <c r="L30" s="127">
        <f>SUM(L31:L32)</f>
        <v>0</v>
      </c>
      <c r="M30" s="104">
        <f t="shared" si="0"/>
        <v>0</v>
      </c>
      <c r="N30" s="105"/>
      <c r="P30" s="106">
        <f>SUM(P31:P32)</f>
        <v>0</v>
      </c>
    </row>
    <row r="31" spans="1:16" ht="15">
      <c r="A31" s="4" t="s">
        <v>78</v>
      </c>
      <c r="C31" s="72">
        <v>141</v>
      </c>
      <c r="G31" s="86">
        <v>118820166392</v>
      </c>
      <c r="I31" s="86">
        <v>112743421594</v>
      </c>
      <c r="K31" s="130"/>
      <c r="L31" s="130"/>
      <c r="M31" s="107">
        <f t="shared" si="0"/>
        <v>0</v>
      </c>
      <c r="N31" s="89"/>
      <c r="P31" s="108">
        <f>M31+N31</f>
        <v>0</v>
      </c>
    </row>
    <row r="32" spans="1:16" ht="15">
      <c r="A32" s="4" t="s">
        <v>79</v>
      </c>
      <c r="C32" s="72">
        <v>149</v>
      </c>
      <c r="G32" s="86">
        <v>-228821522</v>
      </c>
      <c r="I32" s="86">
        <v>-228821522</v>
      </c>
      <c r="K32" s="130">
        <v>0</v>
      </c>
      <c r="M32" s="104">
        <f t="shared" si="0"/>
        <v>0</v>
      </c>
      <c r="N32" s="105"/>
      <c r="P32" s="108">
        <f t="shared" si="1"/>
        <v>0</v>
      </c>
    </row>
    <row r="33" spans="13:16" ht="15">
      <c r="M33" s="104">
        <f t="shared" si="0"/>
        <v>0</v>
      </c>
      <c r="N33" s="105"/>
      <c r="P33" s="108">
        <f t="shared" si="1"/>
        <v>0</v>
      </c>
    </row>
    <row r="34" spans="1:16" ht="15">
      <c r="A34" s="17" t="s">
        <v>80</v>
      </c>
      <c r="B34" s="17"/>
      <c r="C34" s="65">
        <v>150</v>
      </c>
      <c r="G34" s="103">
        <f>SUM(G35:G38)</f>
        <v>9344650745</v>
      </c>
      <c r="I34" s="103">
        <f>SUM(I35:I38)</f>
        <v>15583536484</v>
      </c>
      <c r="J34" s="103">
        <f>SUM(J35:J38)</f>
        <v>0</v>
      </c>
      <c r="K34" s="127">
        <f>SUM(K35:K38)</f>
        <v>0</v>
      </c>
      <c r="L34" s="127">
        <f>SUM(L35:L38)</f>
        <v>0</v>
      </c>
      <c r="M34" s="104">
        <f t="shared" si="0"/>
        <v>0</v>
      </c>
      <c r="N34" s="105"/>
      <c r="P34" s="106">
        <f>SUM(P35:P39)</f>
        <v>0</v>
      </c>
    </row>
    <row r="35" spans="1:16" ht="15">
      <c r="A35" s="4" t="s">
        <v>81</v>
      </c>
      <c r="C35" s="72">
        <v>151</v>
      </c>
      <c r="G35" s="27"/>
      <c r="L35" s="130">
        <v>0</v>
      </c>
      <c r="M35" s="107">
        <f t="shared" si="0"/>
        <v>0</v>
      </c>
      <c r="N35" s="89"/>
      <c r="P35" s="108">
        <f t="shared" si="1"/>
        <v>0</v>
      </c>
    </row>
    <row r="36" spans="1:16" ht="15">
      <c r="A36" s="4" t="s">
        <v>82</v>
      </c>
      <c r="C36" s="72">
        <v>152</v>
      </c>
      <c r="K36" s="133"/>
      <c r="L36" s="130"/>
      <c r="M36" s="107">
        <f t="shared" si="0"/>
        <v>0</v>
      </c>
      <c r="N36" s="89"/>
      <c r="P36" s="108">
        <f t="shared" si="1"/>
        <v>0</v>
      </c>
    </row>
    <row r="37" spans="1:16" ht="15">
      <c r="A37" s="4" t="s">
        <v>83</v>
      </c>
      <c r="C37" s="72">
        <v>154</v>
      </c>
      <c r="E37" s="72">
        <v>5</v>
      </c>
      <c r="G37" s="86">
        <v>3111524745</v>
      </c>
      <c r="I37" s="86">
        <v>4976576484</v>
      </c>
      <c r="L37" s="130"/>
      <c r="M37" s="104">
        <f t="shared" si="0"/>
        <v>0</v>
      </c>
      <c r="N37" s="105"/>
      <c r="P37" s="108">
        <f t="shared" si="1"/>
        <v>0</v>
      </c>
    </row>
    <row r="38" spans="1:16" ht="15">
      <c r="A38" s="4" t="s">
        <v>84</v>
      </c>
      <c r="C38" s="72">
        <v>158</v>
      </c>
      <c r="E38" s="72">
        <v>6</v>
      </c>
      <c r="G38" s="27">
        <v>6233126000</v>
      </c>
      <c r="I38" s="86">
        <v>10606960000</v>
      </c>
      <c r="K38" s="130"/>
      <c r="L38" s="130"/>
      <c r="M38" s="107">
        <f t="shared" si="0"/>
        <v>0</v>
      </c>
      <c r="N38" s="89"/>
      <c r="P38" s="108">
        <f t="shared" si="1"/>
        <v>0</v>
      </c>
    </row>
    <row r="39" spans="13:14" ht="15">
      <c r="M39" s="104">
        <f t="shared" si="0"/>
        <v>0</v>
      </c>
      <c r="N39" s="105"/>
    </row>
    <row r="40" spans="1:16" ht="32.25" customHeight="1">
      <c r="A40" s="419" t="s">
        <v>85</v>
      </c>
      <c r="B40" s="419"/>
      <c r="C40" s="65">
        <v>200</v>
      </c>
      <c r="G40" s="103">
        <f>G41+G50+G62+G66+G74+G72</f>
        <v>104032298024.41751</v>
      </c>
      <c r="I40" s="103">
        <f>I41+I50+I62+I66+I74+I72</f>
        <v>96442983994.41751</v>
      </c>
      <c r="J40" s="103">
        <f>J41+J50+J62+J66+J74</f>
        <v>0</v>
      </c>
      <c r="K40" s="127">
        <f>K41+K50+K62+K66+K74</f>
        <v>0</v>
      </c>
      <c r="L40" s="127">
        <f>L41+L50+L62+L66+L74</f>
        <v>0</v>
      </c>
      <c r="M40" s="104">
        <f t="shared" si="0"/>
        <v>0</v>
      </c>
      <c r="N40" s="105"/>
      <c r="P40" s="103">
        <f>P41+P50+P62+P66+P74+P72</f>
        <v>0</v>
      </c>
    </row>
    <row r="41" spans="1:16" ht="15">
      <c r="A41" s="17" t="s">
        <v>86</v>
      </c>
      <c r="C41" s="65">
        <v>210</v>
      </c>
      <c r="G41" s="103">
        <f>SUM(G42:G46)</f>
        <v>0</v>
      </c>
      <c r="I41" s="103">
        <f>SUM(I42:I46)</f>
        <v>0</v>
      </c>
      <c r="J41" s="103">
        <f>SUM(J42:J46)</f>
        <v>0</v>
      </c>
      <c r="K41" s="127">
        <f>SUM(K42:K46)</f>
        <v>0</v>
      </c>
      <c r="M41" s="104">
        <f t="shared" si="0"/>
        <v>0</v>
      </c>
      <c r="N41" s="105"/>
      <c r="P41" s="103">
        <f>SUM(P42:P46)</f>
        <v>0</v>
      </c>
    </row>
    <row r="42" spans="1:16" ht="15">
      <c r="A42" s="4" t="s">
        <v>87</v>
      </c>
      <c r="C42" s="72">
        <v>211</v>
      </c>
      <c r="K42" s="130"/>
      <c r="M42" s="107">
        <f t="shared" si="0"/>
        <v>0</v>
      </c>
      <c r="N42" s="89"/>
      <c r="P42" s="108">
        <f>M42+N42</f>
        <v>0</v>
      </c>
    </row>
    <row r="43" spans="1:14" ht="15">
      <c r="A43" s="4" t="s">
        <v>88</v>
      </c>
      <c r="C43" s="72">
        <v>212</v>
      </c>
      <c r="G43" s="86">
        <v>0</v>
      </c>
      <c r="I43" s="86">
        <v>0</v>
      </c>
      <c r="M43" s="104">
        <f t="shared" si="0"/>
        <v>0</v>
      </c>
      <c r="N43" s="105"/>
    </row>
    <row r="44" spans="1:14" ht="15">
      <c r="A44" s="4" t="s">
        <v>89</v>
      </c>
      <c r="C44" s="72">
        <v>213</v>
      </c>
      <c r="G44" s="86">
        <v>0</v>
      </c>
      <c r="I44" s="86">
        <v>0</v>
      </c>
      <c r="M44" s="104">
        <f t="shared" si="0"/>
        <v>0</v>
      </c>
      <c r="N44" s="105"/>
    </row>
    <row r="45" spans="1:14" ht="15">
      <c r="A45" s="4" t="s">
        <v>90</v>
      </c>
      <c r="C45" s="72">
        <v>218</v>
      </c>
      <c r="G45" s="86">
        <v>0</v>
      </c>
      <c r="I45" s="86">
        <v>0</v>
      </c>
      <c r="M45" s="104">
        <f t="shared" si="0"/>
        <v>0</v>
      </c>
      <c r="N45" s="105"/>
    </row>
    <row r="46" spans="1:14" ht="15">
      <c r="A46" s="4" t="s">
        <v>91</v>
      </c>
      <c r="C46" s="72">
        <v>219</v>
      </c>
      <c r="G46" s="86">
        <v>0</v>
      </c>
      <c r="I46" s="86">
        <v>0</v>
      </c>
      <c r="M46" s="104">
        <f t="shared" si="0"/>
        <v>0</v>
      </c>
      <c r="N46" s="105"/>
    </row>
    <row r="47" spans="13:14" ht="15">
      <c r="M47" s="104">
        <f t="shared" si="0"/>
        <v>0</v>
      </c>
      <c r="N47" s="105"/>
    </row>
    <row r="48" spans="1:14" ht="15">
      <c r="A48" s="17" t="s">
        <v>62</v>
      </c>
      <c r="B48" s="17"/>
      <c r="M48" s="104">
        <f t="shared" si="0"/>
        <v>0</v>
      </c>
      <c r="N48" s="105"/>
    </row>
    <row r="49" spans="1:14" ht="15">
      <c r="A49" s="17"/>
      <c r="B49" s="17"/>
      <c r="M49" s="104">
        <f t="shared" si="0"/>
        <v>0</v>
      </c>
      <c r="N49" s="105"/>
    </row>
    <row r="50" spans="1:16" ht="15">
      <c r="A50" s="17" t="s">
        <v>92</v>
      </c>
      <c r="B50" s="17"/>
      <c r="C50" s="65">
        <v>220</v>
      </c>
      <c r="G50" s="103">
        <f>G51+G54+G57+G60</f>
        <v>41512184455</v>
      </c>
      <c r="I50" s="103">
        <f>I51+I54+I57+I60</f>
        <v>54072185807</v>
      </c>
      <c r="J50" s="103">
        <f>J51+J54+J57+J60</f>
        <v>0</v>
      </c>
      <c r="K50" s="127">
        <f>K51+K54+K57+K60</f>
        <v>0</v>
      </c>
      <c r="L50" s="127">
        <f>L51+L54+L57+L60</f>
        <v>0</v>
      </c>
      <c r="M50" s="104">
        <f t="shared" si="0"/>
        <v>0</v>
      </c>
      <c r="N50" s="105"/>
      <c r="P50" s="103">
        <f>P51+P54+P57+P60</f>
        <v>0</v>
      </c>
    </row>
    <row r="51" spans="1:16" ht="15">
      <c r="A51" s="4" t="s">
        <v>93</v>
      </c>
      <c r="C51" s="72">
        <v>221</v>
      </c>
      <c r="E51" s="72">
        <v>7</v>
      </c>
      <c r="G51" s="86">
        <f>SUM(G52:G53)</f>
        <v>18519458513</v>
      </c>
      <c r="I51" s="86">
        <f>SUM(I52:I53)</f>
        <v>17943237069</v>
      </c>
      <c r="J51" s="86">
        <f>SUM(J52:J53)</f>
        <v>0</v>
      </c>
      <c r="K51" s="130">
        <f>SUM(K52:K53)</f>
        <v>0</v>
      </c>
      <c r="L51" s="130">
        <f>SUM(L52:L53)</f>
        <v>0</v>
      </c>
      <c r="M51" s="107">
        <f t="shared" si="0"/>
        <v>0</v>
      </c>
      <c r="N51" s="89"/>
      <c r="P51" s="108">
        <f>SUM(P52:P53)</f>
        <v>0</v>
      </c>
    </row>
    <row r="52" spans="1:18" ht="15">
      <c r="A52" s="4" t="s">
        <v>94</v>
      </c>
      <c r="C52" s="72">
        <v>222</v>
      </c>
      <c r="G52" s="86">
        <v>38384387101</v>
      </c>
      <c r="I52" s="86">
        <v>37364648676</v>
      </c>
      <c r="K52" s="130"/>
      <c r="L52" s="130"/>
      <c r="M52" s="107">
        <f t="shared" si="0"/>
        <v>0</v>
      </c>
      <c r="N52" s="89"/>
      <c r="P52" s="108">
        <f>M52+N52</f>
        <v>0</v>
      </c>
      <c r="Q52" s="4" t="s">
        <v>95</v>
      </c>
      <c r="R52" s="86">
        <f>R53+R54</f>
        <v>0</v>
      </c>
    </row>
    <row r="53" spans="1:18" ht="15">
      <c r="A53" s="4" t="s">
        <v>96</v>
      </c>
      <c r="C53" s="72">
        <v>223</v>
      </c>
      <c r="G53" s="86">
        <v>-19864928588</v>
      </c>
      <c r="I53" s="86">
        <v>-19421411607</v>
      </c>
      <c r="K53" s="130"/>
      <c r="L53" s="130"/>
      <c r="M53" s="107">
        <f t="shared" si="0"/>
        <v>0</v>
      </c>
      <c r="N53" s="89"/>
      <c r="P53" s="108">
        <f>M53+N53</f>
        <v>0</v>
      </c>
      <c r="Q53" s="4" t="s">
        <v>97</v>
      </c>
      <c r="R53" s="86">
        <f>N52</f>
        <v>0</v>
      </c>
    </row>
    <row r="54" spans="1:18" ht="15">
      <c r="A54" s="4" t="s">
        <v>98</v>
      </c>
      <c r="C54" s="72">
        <v>224</v>
      </c>
      <c r="G54" s="86">
        <f>SUM(G55:G56)</f>
        <v>0</v>
      </c>
      <c r="I54" s="86">
        <f>SUM(I55:I56)</f>
        <v>0</v>
      </c>
      <c r="J54" s="86">
        <f>SUM(J55:J56)</f>
        <v>0</v>
      </c>
      <c r="K54" s="130">
        <f>SUM(K55:K56)</f>
        <v>0</v>
      </c>
      <c r="L54" s="130">
        <f>SUM(L55:L56)</f>
        <v>0</v>
      </c>
      <c r="M54" s="107">
        <f t="shared" si="0"/>
        <v>0</v>
      </c>
      <c r="N54" s="89"/>
      <c r="P54" s="108">
        <f>M54-O54</f>
        <v>0</v>
      </c>
      <c r="Q54" s="4" t="s">
        <v>99</v>
      </c>
      <c r="R54" s="86">
        <f>N53</f>
        <v>0</v>
      </c>
    </row>
    <row r="55" spans="1:16" ht="15">
      <c r="A55" s="4" t="s">
        <v>94</v>
      </c>
      <c r="C55" s="72">
        <v>225</v>
      </c>
      <c r="G55" s="86">
        <f>P55</f>
        <v>0</v>
      </c>
      <c r="I55" s="86">
        <v>0</v>
      </c>
      <c r="L55" s="130"/>
      <c r="M55" s="107">
        <f t="shared" si="0"/>
        <v>0</v>
      </c>
      <c r="N55" s="89"/>
      <c r="P55" s="108">
        <f>M55-O55</f>
        <v>0</v>
      </c>
    </row>
    <row r="56" spans="1:16" ht="15">
      <c r="A56" s="4" t="s">
        <v>96</v>
      </c>
      <c r="C56" s="72">
        <v>226</v>
      </c>
      <c r="G56" s="86">
        <f>P56</f>
        <v>0</v>
      </c>
      <c r="I56" s="86">
        <v>0</v>
      </c>
      <c r="L56" s="130"/>
      <c r="M56" s="107">
        <f t="shared" si="0"/>
        <v>0</v>
      </c>
      <c r="N56" s="89"/>
      <c r="P56" s="108">
        <f>M56-O56</f>
        <v>0</v>
      </c>
    </row>
    <row r="57" spans="1:16" ht="15">
      <c r="A57" s="4" t="s">
        <v>100</v>
      </c>
      <c r="C57" s="72">
        <v>227</v>
      </c>
      <c r="E57" s="72">
        <v>8</v>
      </c>
      <c r="G57" s="86">
        <f>G58+G59</f>
        <v>17763142914</v>
      </c>
      <c r="I57" s="86">
        <f>SUM(I58:I59)</f>
        <v>17971148352</v>
      </c>
      <c r="J57" s="86">
        <f>SUM(J58:J59)</f>
        <v>0</v>
      </c>
      <c r="K57" s="130">
        <f>SUM(K58:K59)</f>
        <v>0</v>
      </c>
      <c r="L57" s="130">
        <f>SUM(L58:L59)</f>
        <v>0</v>
      </c>
      <c r="M57" s="104">
        <f t="shared" si="0"/>
        <v>0</v>
      </c>
      <c r="N57" s="105"/>
      <c r="P57" s="106">
        <f>SUM(P58:P59)</f>
        <v>0</v>
      </c>
    </row>
    <row r="58" spans="1:16" ht="15">
      <c r="A58" s="4" t="s">
        <v>94</v>
      </c>
      <c r="C58" s="72">
        <v>228</v>
      </c>
      <c r="G58" s="86">
        <v>18698201866</v>
      </c>
      <c r="I58" s="86">
        <v>18698201866</v>
      </c>
      <c r="L58" s="130"/>
      <c r="M58" s="104">
        <f t="shared" si="0"/>
        <v>0</v>
      </c>
      <c r="N58" s="105"/>
      <c r="P58" s="108">
        <f>M58+N58</f>
        <v>0</v>
      </c>
    </row>
    <row r="59" spans="1:16" ht="15">
      <c r="A59" s="4" t="s">
        <v>96</v>
      </c>
      <c r="C59" s="72">
        <v>229</v>
      </c>
      <c r="G59" s="86">
        <v>-935058952</v>
      </c>
      <c r="I59" s="86">
        <v>-727053514</v>
      </c>
      <c r="L59" s="130"/>
      <c r="M59" s="104">
        <f t="shared" si="0"/>
        <v>0</v>
      </c>
      <c r="N59" s="105"/>
      <c r="P59" s="108">
        <f>M59+N59</f>
        <v>0</v>
      </c>
    </row>
    <row r="60" spans="1:16" ht="15">
      <c r="A60" s="4" t="s">
        <v>101</v>
      </c>
      <c r="C60" s="72">
        <v>230</v>
      </c>
      <c r="E60" s="72">
        <v>9</v>
      </c>
      <c r="G60" s="86">
        <v>5229583028</v>
      </c>
      <c r="I60" s="86">
        <v>18157800386</v>
      </c>
      <c r="K60" s="130"/>
      <c r="M60" s="107">
        <f t="shared" si="0"/>
        <v>0</v>
      </c>
      <c r="N60" s="89"/>
      <c r="P60" s="108">
        <f>M60+N60</f>
        <v>0</v>
      </c>
    </row>
    <row r="61" spans="13:14" ht="15">
      <c r="M61" s="104">
        <f t="shared" si="0"/>
        <v>0</v>
      </c>
      <c r="N61" s="105"/>
    </row>
    <row r="62" spans="1:14" ht="15">
      <c r="A62" s="17" t="s">
        <v>102</v>
      </c>
      <c r="B62" s="17"/>
      <c r="C62" s="65">
        <v>240</v>
      </c>
      <c r="E62" s="65">
        <v>10</v>
      </c>
      <c r="G62" s="103">
        <f>SUM(G63:G64)</f>
        <v>31290206175</v>
      </c>
      <c r="I62" s="103">
        <f>SUM(I63:I64)</f>
        <v>8255868033</v>
      </c>
      <c r="J62" s="103"/>
      <c r="M62" s="104">
        <f t="shared" si="0"/>
        <v>0</v>
      </c>
      <c r="N62" s="105"/>
    </row>
    <row r="63" spans="1:14" ht="15">
      <c r="A63" s="20" t="s">
        <v>103</v>
      </c>
      <c r="B63" s="20"/>
      <c r="C63" s="72">
        <v>241</v>
      </c>
      <c r="G63" s="86">
        <v>31863951305</v>
      </c>
      <c r="I63" s="86">
        <v>8627079003</v>
      </c>
      <c r="M63" s="104">
        <f t="shared" si="0"/>
        <v>0</v>
      </c>
      <c r="N63" s="105"/>
    </row>
    <row r="64" spans="1:14" ht="15">
      <c r="A64" s="4" t="s">
        <v>104</v>
      </c>
      <c r="C64" s="72">
        <v>242</v>
      </c>
      <c r="G64" s="86">
        <v>-573745130</v>
      </c>
      <c r="I64" s="86">
        <v>-371210970</v>
      </c>
      <c r="M64" s="104">
        <f t="shared" si="0"/>
        <v>0</v>
      </c>
      <c r="N64" s="105"/>
    </row>
    <row r="65" spans="13:14" ht="15">
      <c r="M65" s="104">
        <f t="shared" si="0"/>
        <v>0</v>
      </c>
      <c r="N65" s="105"/>
    </row>
    <row r="66" spans="1:16" ht="15">
      <c r="A66" s="17" t="s">
        <v>105</v>
      </c>
      <c r="B66" s="17"/>
      <c r="C66" s="65">
        <v>250</v>
      </c>
      <c r="E66" s="65">
        <v>11</v>
      </c>
      <c r="G66" s="103">
        <f>SUM(G67:G70)</f>
        <v>30603066627</v>
      </c>
      <c r="I66" s="103">
        <f>SUM(I67:I70)</f>
        <v>33488089387</v>
      </c>
      <c r="J66" s="103">
        <f>SUM(J67:J70)</f>
        <v>0</v>
      </c>
      <c r="K66" s="127">
        <f>SUM(K67:K70)</f>
        <v>0</v>
      </c>
      <c r="L66" s="127">
        <f>SUM(L67:L70)</f>
        <v>0</v>
      </c>
      <c r="M66" s="104">
        <f t="shared" si="0"/>
        <v>0</v>
      </c>
      <c r="N66" s="105"/>
      <c r="P66" s="103">
        <f>SUM(P67:P70)</f>
        <v>0</v>
      </c>
    </row>
    <row r="67" spans="1:16" ht="15">
      <c r="A67" s="4" t="s">
        <v>106</v>
      </c>
      <c r="C67" s="72">
        <v>251</v>
      </c>
      <c r="K67" s="130"/>
      <c r="M67" s="107">
        <f t="shared" si="0"/>
        <v>0</v>
      </c>
      <c r="N67" s="89"/>
      <c r="P67" s="108">
        <f>M67+N67</f>
        <v>0</v>
      </c>
    </row>
    <row r="68" spans="1:16" ht="15">
      <c r="A68" s="4" t="s">
        <v>107</v>
      </c>
      <c r="C68" s="72">
        <v>252</v>
      </c>
      <c r="E68" s="72" t="s">
        <v>108</v>
      </c>
      <c r="G68" s="86">
        <f>15552460242+'[1]KQKDhn'!E25</f>
        <v>15552460242</v>
      </c>
      <c r="I68" s="86">
        <v>15552460242</v>
      </c>
      <c r="K68" s="130"/>
      <c r="M68" s="107">
        <f t="shared" si="0"/>
        <v>0</v>
      </c>
      <c r="N68" s="89"/>
      <c r="P68" s="108">
        <f>M68+N68</f>
        <v>0</v>
      </c>
    </row>
    <row r="69" spans="1:16" ht="15">
      <c r="A69" s="4" t="s">
        <v>109</v>
      </c>
      <c r="C69" s="72">
        <v>258</v>
      </c>
      <c r="E69" s="72" t="s">
        <v>110</v>
      </c>
      <c r="G69" s="86">
        <v>17568591385</v>
      </c>
      <c r="I69" s="86">
        <v>20453614145</v>
      </c>
      <c r="K69" s="130"/>
      <c r="M69" s="107">
        <f t="shared" si="0"/>
        <v>0</v>
      </c>
      <c r="N69" s="89"/>
      <c r="P69" s="108">
        <f>M69+N69</f>
        <v>0</v>
      </c>
    </row>
    <row r="70" spans="1:16" ht="15">
      <c r="A70" s="418" t="s">
        <v>111</v>
      </c>
      <c r="B70" s="418"/>
      <c r="C70" s="115">
        <v>259</v>
      </c>
      <c r="E70" s="72" t="s">
        <v>112</v>
      </c>
      <c r="G70" s="86">
        <v>-2517985000</v>
      </c>
      <c r="I70" s="86">
        <v>-2517985000</v>
      </c>
      <c r="K70" s="130"/>
      <c r="M70" s="107">
        <f t="shared" si="0"/>
        <v>0</v>
      </c>
      <c r="N70" s="89"/>
      <c r="P70" s="108">
        <f>M70+N70</f>
        <v>0</v>
      </c>
    </row>
    <row r="71" spans="13:16" ht="15">
      <c r="M71" s="104">
        <f t="shared" si="0"/>
        <v>0</v>
      </c>
      <c r="N71" s="105"/>
      <c r="P71" s="108">
        <f>M71-O71</f>
        <v>0</v>
      </c>
    </row>
    <row r="72" spans="1:16" ht="15">
      <c r="A72" s="17" t="s">
        <v>113</v>
      </c>
      <c r="C72" s="65">
        <v>260</v>
      </c>
      <c r="G72" s="103"/>
      <c r="I72" s="103"/>
      <c r="M72" s="104"/>
      <c r="N72" s="105"/>
      <c r="P72" s="106">
        <f>N72</f>
        <v>0</v>
      </c>
    </row>
    <row r="73" spans="13:14" ht="15">
      <c r="M73" s="104"/>
      <c r="N73" s="105"/>
    </row>
    <row r="74" spans="1:16" ht="15">
      <c r="A74" s="17" t="s">
        <v>114</v>
      </c>
      <c r="B74" s="17"/>
      <c r="C74" s="65">
        <v>270</v>
      </c>
      <c r="G74" s="103">
        <f>SUM(G75:G77)</f>
        <v>626840767.4175065</v>
      </c>
      <c r="I74" s="103">
        <f>SUM(I75:I77)</f>
        <v>626840767.4175065</v>
      </c>
      <c r="J74" s="103">
        <f>SUM(J75:J77)</f>
        <v>0</v>
      </c>
      <c r="K74" s="127">
        <f>SUM(K75:K77)</f>
        <v>0</v>
      </c>
      <c r="L74" s="127">
        <f>SUM(L75:L77)</f>
        <v>0</v>
      </c>
      <c r="M74" s="104">
        <f t="shared" si="0"/>
        <v>0</v>
      </c>
      <c r="N74" s="105"/>
      <c r="P74" s="103">
        <f>SUM(P75:P77)</f>
        <v>0</v>
      </c>
    </row>
    <row r="75" spans="1:16" ht="15">
      <c r="A75" s="4" t="s">
        <v>115</v>
      </c>
      <c r="C75" s="72">
        <v>271</v>
      </c>
      <c r="E75" s="72"/>
      <c r="K75" s="130"/>
      <c r="L75" s="130"/>
      <c r="M75" s="107">
        <f t="shared" si="0"/>
        <v>0</v>
      </c>
      <c r="N75" s="89"/>
      <c r="P75" s="108">
        <f>M75+N75</f>
        <v>0</v>
      </c>
    </row>
    <row r="76" spans="1:16" ht="15">
      <c r="A76" s="4" t="s">
        <v>116</v>
      </c>
      <c r="C76" s="72">
        <v>272</v>
      </c>
      <c r="G76" s="86">
        <v>626840767.4175065</v>
      </c>
      <c r="I76" s="86">
        <v>626840767.4175065</v>
      </c>
      <c r="K76" s="130">
        <v>0</v>
      </c>
      <c r="M76" s="107">
        <f t="shared" si="0"/>
        <v>0</v>
      </c>
      <c r="N76" s="89"/>
      <c r="P76" s="108">
        <f>M76+N76</f>
        <v>0</v>
      </c>
    </row>
    <row r="77" spans="1:14" ht="15">
      <c r="A77" s="4" t="s">
        <v>117</v>
      </c>
      <c r="C77" s="72">
        <v>273</v>
      </c>
      <c r="G77" s="86">
        <f>P77</f>
        <v>0</v>
      </c>
      <c r="I77" s="86">
        <v>0</v>
      </c>
      <c r="M77" s="104">
        <f aca="true" t="shared" si="2" ref="M77:M139">K77+L77</f>
        <v>0</v>
      </c>
      <c r="N77" s="105"/>
    </row>
    <row r="78" spans="3:14" ht="15">
      <c r="C78" s="72">
        <v>274</v>
      </c>
      <c r="M78" s="104">
        <f t="shared" si="2"/>
        <v>0</v>
      </c>
      <c r="N78" s="105"/>
    </row>
    <row r="79" spans="1:18" s="17" customFormat="1" ht="15" thickBot="1">
      <c r="A79" s="17" t="s">
        <v>118</v>
      </c>
      <c r="C79" s="65">
        <v>280</v>
      </c>
      <c r="E79" s="65"/>
      <c r="G79" s="119">
        <f>G12+G40</f>
        <v>310411075091.4175</v>
      </c>
      <c r="H79" s="103"/>
      <c r="I79" s="119">
        <f>I12+I40</f>
        <v>270754664084.4175</v>
      </c>
      <c r="J79" s="120">
        <f>J12+J40</f>
        <v>0</v>
      </c>
      <c r="K79" s="127">
        <f>K12+K40</f>
        <v>0</v>
      </c>
      <c r="L79" s="127">
        <f>L12+L40</f>
        <v>0</v>
      </c>
      <c r="M79" s="121">
        <f t="shared" si="2"/>
        <v>0</v>
      </c>
      <c r="N79" s="122"/>
      <c r="O79" s="105">
        <f>O67+O23</f>
        <v>0</v>
      </c>
      <c r="P79" s="119">
        <f>P12+P40</f>
        <v>0</v>
      </c>
      <c r="Q79" s="103">
        <f>M79-O79</f>
        <v>0</v>
      </c>
      <c r="R79" s="103">
        <f>P79-Q79</f>
        <v>0</v>
      </c>
    </row>
    <row r="80" spans="11:14" ht="15.75" thickTop="1">
      <c r="K80" s="134" t="s">
        <v>119</v>
      </c>
      <c r="L80" s="127">
        <f>I79-I139</f>
        <v>0</v>
      </c>
      <c r="M80" s="104"/>
      <c r="N80" s="105"/>
    </row>
    <row r="81" spans="11:14" ht="15">
      <c r="K81" s="134" t="s">
        <v>120</v>
      </c>
      <c r="L81" s="127">
        <f>G79-G139</f>
        <v>0.41748046875</v>
      </c>
      <c r="M81" s="104"/>
      <c r="N81" s="105"/>
    </row>
    <row r="82" spans="13:14" ht="15">
      <c r="M82" s="104">
        <f t="shared" si="2"/>
        <v>0</v>
      </c>
      <c r="N82" s="105"/>
    </row>
    <row r="83" spans="13:14" ht="15">
      <c r="M83" s="104">
        <f t="shared" si="2"/>
        <v>0</v>
      </c>
      <c r="N83" s="105"/>
    </row>
    <row r="84" spans="13:14" ht="15">
      <c r="M84" s="104">
        <f t="shared" si="2"/>
        <v>0</v>
      </c>
      <c r="N84" s="105"/>
    </row>
    <row r="85" spans="13:14" ht="15">
      <c r="M85" s="104">
        <f t="shared" si="2"/>
        <v>0</v>
      </c>
      <c r="N85" s="105"/>
    </row>
    <row r="86" spans="13:14" ht="15">
      <c r="M86" s="104">
        <f t="shared" si="2"/>
        <v>0</v>
      </c>
      <c r="N86" s="105"/>
    </row>
    <row r="87" spans="13:14" ht="15">
      <c r="M87" s="104">
        <f t="shared" si="2"/>
        <v>0</v>
      </c>
      <c r="N87" s="105"/>
    </row>
    <row r="88" spans="13:14" ht="15">
      <c r="M88" s="104">
        <f t="shared" si="2"/>
        <v>0</v>
      </c>
      <c r="N88" s="105"/>
    </row>
    <row r="89" spans="13:14" ht="15">
      <c r="M89" s="104">
        <f t="shared" si="2"/>
        <v>0</v>
      </c>
      <c r="N89" s="105"/>
    </row>
    <row r="90" spans="1:14" ht="15">
      <c r="A90" s="17" t="s">
        <v>121</v>
      </c>
      <c r="B90" s="17"/>
      <c r="M90" s="104">
        <f t="shared" si="2"/>
        <v>0</v>
      </c>
      <c r="N90" s="105"/>
    </row>
    <row r="91" spans="13:14" ht="15">
      <c r="M91" s="104">
        <f t="shared" si="2"/>
        <v>0</v>
      </c>
      <c r="N91" s="105"/>
    </row>
    <row r="92" spans="1:16" ht="15">
      <c r="A92" s="17" t="s">
        <v>122</v>
      </c>
      <c r="B92" s="17"/>
      <c r="C92" s="65">
        <v>300</v>
      </c>
      <c r="G92" s="103">
        <f>G94+G107</f>
        <v>175006652021</v>
      </c>
      <c r="I92" s="103">
        <f>I94+I107</f>
        <v>171224556088.35</v>
      </c>
      <c r="J92" s="103">
        <f>J94+J107</f>
        <v>0</v>
      </c>
      <c r="K92" s="127">
        <f>K94+K107</f>
        <v>0</v>
      </c>
      <c r="L92" s="127">
        <f>L94+L107</f>
        <v>0</v>
      </c>
      <c r="M92" s="104">
        <f t="shared" si="2"/>
        <v>0</v>
      </c>
      <c r="N92" s="105"/>
      <c r="P92" s="103">
        <f>P94+P107</f>
        <v>-54345186724</v>
      </c>
    </row>
    <row r="93" spans="13:14" ht="15">
      <c r="M93" s="104">
        <f t="shared" si="2"/>
        <v>0</v>
      </c>
      <c r="N93" s="105"/>
    </row>
    <row r="94" spans="1:16" ht="15">
      <c r="A94" s="17" t="s">
        <v>123</v>
      </c>
      <c r="B94" s="17"/>
      <c r="C94" s="65">
        <v>310</v>
      </c>
      <c r="G94" s="103">
        <f>SUM(G95:G105)</f>
        <v>169791013809</v>
      </c>
      <c r="I94" s="103">
        <f>SUM(I95:I105)</f>
        <v>170930805888.35</v>
      </c>
      <c r="J94" s="103">
        <f>SUM(J95:J104)</f>
        <v>0</v>
      </c>
      <c r="K94" s="127">
        <f>SUM(K95:K104)</f>
        <v>0</v>
      </c>
      <c r="L94" s="127">
        <f>SUM(L95:L104)</f>
        <v>0</v>
      </c>
      <c r="M94" s="104">
        <f t="shared" si="2"/>
        <v>0</v>
      </c>
      <c r="N94" s="105"/>
      <c r="P94" s="103">
        <f>SUM(P95:P104)</f>
        <v>-54345186724</v>
      </c>
    </row>
    <row r="95" spans="1:16" ht="15">
      <c r="A95" s="4" t="s">
        <v>124</v>
      </c>
      <c r="C95" s="72">
        <v>311</v>
      </c>
      <c r="E95" s="72">
        <v>12</v>
      </c>
      <c r="G95" s="86">
        <v>84421112345</v>
      </c>
      <c r="I95" s="86">
        <v>76843094045</v>
      </c>
      <c r="K95" s="130"/>
      <c r="L95" s="130"/>
      <c r="M95" s="107">
        <f t="shared" si="2"/>
        <v>0</v>
      </c>
      <c r="N95" s="89"/>
      <c r="P95" s="108">
        <f>M95+N95</f>
        <v>0</v>
      </c>
    </row>
    <row r="96" spans="1:16" ht="15">
      <c r="A96" s="4" t="s">
        <v>125</v>
      </c>
      <c r="C96" s="72">
        <v>312</v>
      </c>
      <c r="G96" s="86">
        <v>62244885086</v>
      </c>
      <c r="I96" s="86">
        <v>66037646755</v>
      </c>
      <c r="K96" s="130"/>
      <c r="L96" s="130"/>
      <c r="M96" s="107">
        <f t="shared" si="2"/>
        <v>0</v>
      </c>
      <c r="N96" s="89"/>
      <c r="O96" s="89">
        <v>54345186724</v>
      </c>
      <c r="P96" s="108">
        <f>M96-O96</f>
        <v>-54345186724</v>
      </c>
    </row>
    <row r="97" spans="1:16" ht="15">
      <c r="A97" s="4" t="s">
        <v>126</v>
      </c>
      <c r="C97" s="72">
        <v>313</v>
      </c>
      <c r="G97" s="86">
        <f>10656556675-G115</f>
        <v>5722465763</v>
      </c>
      <c r="I97" s="86">
        <v>7906224485</v>
      </c>
      <c r="K97" s="130"/>
      <c r="L97" s="130"/>
      <c r="M97" s="107">
        <f t="shared" si="2"/>
        <v>0</v>
      </c>
      <c r="N97" s="89"/>
      <c r="P97" s="108">
        <f>M97+N97</f>
        <v>0</v>
      </c>
    </row>
    <row r="98" spans="1:16" ht="15">
      <c r="A98" s="4" t="s">
        <v>127</v>
      </c>
      <c r="C98" s="72">
        <v>314</v>
      </c>
      <c r="E98" s="72">
        <v>13</v>
      </c>
      <c r="G98" s="86">
        <v>4763005849</v>
      </c>
      <c r="I98" s="86">
        <v>5131014203.35</v>
      </c>
      <c r="K98" s="130"/>
      <c r="L98" s="130"/>
      <c r="M98" s="107">
        <f t="shared" si="2"/>
        <v>0</v>
      </c>
      <c r="N98" s="89"/>
      <c r="P98" s="108">
        <f aca="true" t="shared" si="3" ref="P98:P103">M98+N98</f>
        <v>0</v>
      </c>
    </row>
    <row r="99" spans="1:16" ht="15">
      <c r="A99" s="4" t="s">
        <v>128</v>
      </c>
      <c r="C99" s="72">
        <v>315</v>
      </c>
      <c r="G99" s="86">
        <v>6351798014</v>
      </c>
      <c r="I99" s="86">
        <v>11867417730</v>
      </c>
      <c r="K99" s="130"/>
      <c r="L99" s="130"/>
      <c r="M99" s="107">
        <f t="shared" si="2"/>
        <v>0</v>
      </c>
      <c r="N99" s="89"/>
      <c r="P99" s="108">
        <f t="shared" si="3"/>
        <v>0</v>
      </c>
    </row>
    <row r="100" spans="1:16" ht="15">
      <c r="A100" s="4" t="s">
        <v>129</v>
      </c>
      <c r="C100" s="72">
        <v>316</v>
      </c>
      <c r="E100" s="72">
        <v>14</v>
      </c>
      <c r="I100" s="86">
        <v>109232258</v>
      </c>
      <c r="K100" s="130">
        <v>0</v>
      </c>
      <c r="L100" s="130">
        <v>0</v>
      </c>
      <c r="M100" s="104">
        <f t="shared" si="2"/>
        <v>0</v>
      </c>
      <c r="N100" s="105"/>
      <c r="P100" s="108">
        <f t="shared" si="3"/>
        <v>0</v>
      </c>
    </row>
    <row r="101" spans="1:16" ht="15">
      <c r="A101" s="4" t="s">
        <v>130</v>
      </c>
      <c r="C101" s="72">
        <v>317</v>
      </c>
      <c r="K101" s="130">
        <v>0</v>
      </c>
      <c r="L101" s="130">
        <v>0</v>
      </c>
      <c r="M101" s="104">
        <f t="shared" si="2"/>
        <v>0</v>
      </c>
      <c r="N101" s="105"/>
      <c r="P101" s="108">
        <f t="shared" si="3"/>
        <v>0</v>
      </c>
    </row>
    <row r="102" spans="1:16" ht="15">
      <c r="A102" s="418" t="s">
        <v>131</v>
      </c>
      <c r="B102" s="418"/>
      <c r="C102" s="115">
        <v>318</v>
      </c>
      <c r="K102" s="130">
        <v>0</v>
      </c>
      <c r="L102" s="130">
        <v>0</v>
      </c>
      <c r="M102" s="104">
        <f t="shared" si="2"/>
        <v>0</v>
      </c>
      <c r="N102" s="105"/>
      <c r="P102" s="108">
        <f t="shared" si="3"/>
        <v>0</v>
      </c>
    </row>
    <row r="103" spans="1:16" ht="15">
      <c r="A103" s="4" t="s">
        <v>132</v>
      </c>
      <c r="C103" s="72">
        <v>319</v>
      </c>
      <c r="E103" s="72">
        <v>15</v>
      </c>
      <c r="G103" s="86">
        <f>1323746165+7842254</f>
        <v>1331588419</v>
      </c>
      <c r="I103" s="86">
        <v>1381126425</v>
      </c>
      <c r="K103" s="130"/>
      <c r="L103" s="130"/>
      <c r="M103" s="107">
        <f t="shared" si="2"/>
        <v>0</v>
      </c>
      <c r="N103" s="89"/>
      <c r="P103" s="108">
        <f t="shared" si="3"/>
        <v>0</v>
      </c>
    </row>
    <row r="104" spans="1:14" ht="15">
      <c r="A104" s="4" t="s">
        <v>133</v>
      </c>
      <c r="C104" s="72">
        <v>320</v>
      </c>
      <c r="M104" s="104">
        <f t="shared" si="2"/>
        <v>0</v>
      </c>
      <c r="N104" s="105"/>
    </row>
    <row r="105" spans="1:14" ht="15">
      <c r="A105" s="4" t="s">
        <v>134</v>
      </c>
      <c r="C105" s="72">
        <v>323</v>
      </c>
      <c r="E105" s="72"/>
      <c r="G105" s="86">
        <v>4956158333</v>
      </c>
      <c r="I105" s="86">
        <v>1655049987</v>
      </c>
      <c r="M105" s="104"/>
      <c r="N105" s="105"/>
    </row>
    <row r="106" spans="13:14" ht="15">
      <c r="M106" s="104">
        <f t="shared" si="2"/>
        <v>0</v>
      </c>
      <c r="N106" s="105"/>
    </row>
    <row r="107" spans="1:16" ht="15">
      <c r="A107" s="17" t="s">
        <v>135</v>
      </c>
      <c r="B107" s="17"/>
      <c r="C107" s="65">
        <v>330</v>
      </c>
      <c r="G107" s="103">
        <f>SUM(G108:G116)</f>
        <v>5215638212</v>
      </c>
      <c r="I107" s="103">
        <f>SUM(H108:I116)</f>
        <v>293750200</v>
      </c>
      <c r="J107" s="103">
        <f>SUM(J108:J114)</f>
        <v>0</v>
      </c>
      <c r="K107" s="127">
        <f>SUM(K108:K114)</f>
        <v>0</v>
      </c>
      <c r="L107" s="127">
        <f>SUM(L108:L114)</f>
        <v>0</v>
      </c>
      <c r="M107" s="104">
        <f t="shared" si="2"/>
        <v>0</v>
      </c>
      <c r="N107" s="105"/>
      <c r="P107" s="103">
        <f>SUM(P108:P114)</f>
        <v>0</v>
      </c>
    </row>
    <row r="108" spans="1:14" ht="15">
      <c r="A108" s="4" t="s">
        <v>136</v>
      </c>
      <c r="C108" s="72">
        <v>331</v>
      </c>
      <c r="M108" s="104">
        <f t="shared" si="2"/>
        <v>0</v>
      </c>
      <c r="N108" s="105"/>
    </row>
    <row r="109" spans="1:14" ht="15">
      <c r="A109" s="4" t="s">
        <v>137</v>
      </c>
      <c r="C109" s="72">
        <v>332</v>
      </c>
      <c r="M109" s="104">
        <f t="shared" si="2"/>
        <v>0</v>
      </c>
      <c r="N109" s="105"/>
    </row>
    <row r="110" spans="1:14" ht="15">
      <c r="A110" s="4" t="s">
        <v>138</v>
      </c>
      <c r="C110" s="72">
        <v>333</v>
      </c>
      <c r="G110" s="86">
        <v>117979300</v>
      </c>
      <c r="I110" s="86">
        <v>117979300</v>
      </c>
      <c r="M110" s="104">
        <f t="shared" si="2"/>
        <v>0</v>
      </c>
      <c r="N110" s="105"/>
    </row>
    <row r="111" spans="1:16" ht="15">
      <c r="A111" s="4" t="s">
        <v>139</v>
      </c>
      <c r="C111" s="72">
        <v>334</v>
      </c>
      <c r="E111" s="72"/>
      <c r="K111" s="130"/>
      <c r="L111" s="130"/>
      <c r="M111" s="107">
        <f t="shared" si="2"/>
        <v>0</v>
      </c>
      <c r="N111" s="89"/>
      <c r="P111" s="108">
        <f>M111+N111</f>
        <v>0</v>
      </c>
    </row>
    <row r="112" spans="1:16" ht="15">
      <c r="A112" s="4" t="s">
        <v>140</v>
      </c>
      <c r="C112" s="72">
        <v>335</v>
      </c>
      <c r="K112" s="130"/>
      <c r="M112" s="107">
        <f t="shared" si="2"/>
        <v>0</v>
      </c>
      <c r="N112" s="89"/>
      <c r="P112" s="108">
        <f>N112</f>
        <v>0</v>
      </c>
    </row>
    <row r="113" spans="1:16" ht="15">
      <c r="A113" s="4" t="s">
        <v>141</v>
      </c>
      <c r="C113" s="72">
        <v>336</v>
      </c>
      <c r="G113" s="86">
        <v>163568000</v>
      </c>
      <c r="I113" s="86">
        <v>175770900</v>
      </c>
      <c r="K113" s="130"/>
      <c r="M113" s="107">
        <f t="shared" si="2"/>
        <v>0</v>
      </c>
      <c r="N113" s="89"/>
      <c r="P113" s="108">
        <f>M113+N113</f>
        <v>0</v>
      </c>
    </row>
    <row r="114" spans="1:14" ht="15">
      <c r="A114" s="4" t="s">
        <v>142</v>
      </c>
      <c r="C114" s="72">
        <v>337</v>
      </c>
      <c r="M114" s="104">
        <f t="shared" si="2"/>
        <v>0</v>
      </c>
      <c r="N114" s="105"/>
    </row>
    <row r="115" spans="1:14" ht="15">
      <c r="A115" s="4" t="s">
        <v>143</v>
      </c>
      <c r="C115" s="72">
        <v>338</v>
      </c>
      <c r="G115" s="86">
        <v>4934090912</v>
      </c>
      <c r="M115" s="104"/>
      <c r="N115" s="105"/>
    </row>
    <row r="116" spans="1:14" ht="15">
      <c r="A116" s="4" t="s">
        <v>144</v>
      </c>
      <c r="C116" s="72">
        <v>339</v>
      </c>
      <c r="M116" s="104"/>
      <c r="N116" s="105"/>
    </row>
    <row r="117" spans="13:14" ht="15">
      <c r="M117" s="104">
        <f t="shared" si="2"/>
        <v>0</v>
      </c>
      <c r="N117" s="105"/>
    </row>
    <row r="118" spans="1:16" ht="15">
      <c r="A118" s="17" t="s">
        <v>145</v>
      </c>
      <c r="B118" s="17"/>
      <c r="C118" s="65">
        <v>400</v>
      </c>
      <c r="E118" s="65">
        <v>16</v>
      </c>
      <c r="G118" s="103">
        <f>G120+G133</f>
        <v>135404423070</v>
      </c>
      <c r="I118" s="103">
        <f>I120+I133+I137</f>
        <v>99530107996.0675</v>
      </c>
      <c r="J118" s="103">
        <f>J120+J133</f>
        <v>0</v>
      </c>
      <c r="K118" s="127">
        <f>K120+K133</f>
        <v>0</v>
      </c>
      <c r="L118" s="127">
        <f>L120+L133</f>
        <v>0</v>
      </c>
      <c r="M118" s="104">
        <f t="shared" si="2"/>
        <v>0</v>
      </c>
      <c r="N118" s="105"/>
      <c r="P118" s="103">
        <f>P120+P133</f>
        <v>0</v>
      </c>
    </row>
    <row r="119" spans="13:14" ht="15">
      <c r="M119" s="104">
        <f t="shared" si="2"/>
        <v>0</v>
      </c>
      <c r="N119" s="105"/>
    </row>
    <row r="120" spans="1:16" ht="15">
      <c r="A120" s="17" t="s">
        <v>146</v>
      </c>
      <c r="B120" s="17"/>
      <c r="C120" s="65">
        <v>410</v>
      </c>
      <c r="G120" s="103">
        <f>SUM(G121:G131)</f>
        <v>135404423070</v>
      </c>
      <c r="I120" s="103">
        <f>SUM(I121:I130)</f>
        <v>99530107996.0675</v>
      </c>
      <c r="J120" s="103">
        <f>SUM(J121:J130)</f>
        <v>0</v>
      </c>
      <c r="K120" s="127">
        <f>SUM(K121:K130)</f>
        <v>0</v>
      </c>
      <c r="L120" s="127">
        <f>SUM(L121:L130)</f>
        <v>0</v>
      </c>
      <c r="M120" s="104">
        <f t="shared" si="2"/>
        <v>0</v>
      </c>
      <c r="N120" s="105"/>
      <c r="P120" s="103">
        <f>SUM(P121:P130)</f>
        <v>0</v>
      </c>
    </row>
    <row r="121" spans="1:16" ht="15">
      <c r="A121" s="4" t="s">
        <v>147</v>
      </c>
      <c r="C121" s="72">
        <v>411</v>
      </c>
      <c r="G121" s="86">
        <v>80000000000</v>
      </c>
      <c r="I121" s="86">
        <v>40000000000</v>
      </c>
      <c r="K121" s="130"/>
      <c r="L121" s="130"/>
      <c r="M121" s="107">
        <f t="shared" si="2"/>
        <v>0</v>
      </c>
      <c r="N121" s="89"/>
      <c r="P121" s="108">
        <f>M121+N121</f>
        <v>0</v>
      </c>
    </row>
    <row r="122" spans="1:16" ht="15">
      <c r="A122" s="4" t="s">
        <v>148</v>
      </c>
      <c r="C122" s="72">
        <v>412</v>
      </c>
      <c r="G122" s="86">
        <v>27610929000</v>
      </c>
      <c r="I122" s="86">
        <v>17569949000</v>
      </c>
      <c r="K122" s="130"/>
      <c r="L122" s="130"/>
      <c r="M122" s="107">
        <f t="shared" si="2"/>
        <v>0</v>
      </c>
      <c r="N122" s="89"/>
      <c r="P122" s="108">
        <f>M122+N122</f>
        <v>0</v>
      </c>
    </row>
    <row r="123" spans="1:16" ht="15">
      <c r="A123" s="4" t="s">
        <v>149</v>
      </c>
      <c r="C123" s="72">
        <v>413</v>
      </c>
      <c r="G123" s="86">
        <v>-570000</v>
      </c>
      <c r="K123" s="130"/>
      <c r="L123" s="130"/>
      <c r="M123" s="107">
        <f t="shared" si="2"/>
        <v>0</v>
      </c>
      <c r="N123" s="89"/>
      <c r="P123" s="108">
        <f>M123-O123</f>
        <v>0</v>
      </c>
    </row>
    <row r="124" spans="1:16" ht="15">
      <c r="A124" s="4" t="s">
        <v>150</v>
      </c>
      <c r="C124" s="72">
        <v>414</v>
      </c>
      <c r="K124" s="130"/>
      <c r="L124" s="130"/>
      <c r="M124" s="107">
        <f t="shared" si="2"/>
        <v>0</v>
      </c>
      <c r="N124" s="89"/>
      <c r="P124" s="108">
        <f>M124-O124</f>
        <v>0</v>
      </c>
    </row>
    <row r="125" spans="1:16" ht="15">
      <c r="A125" s="4" t="s">
        <v>151</v>
      </c>
      <c r="C125" s="72">
        <v>415</v>
      </c>
      <c r="K125" s="130"/>
      <c r="L125" s="130"/>
      <c r="M125" s="107">
        <f t="shared" si="2"/>
        <v>0</v>
      </c>
      <c r="N125" s="89"/>
      <c r="P125" s="108">
        <f>M125-O125</f>
        <v>0</v>
      </c>
    </row>
    <row r="126" spans="1:16" ht="15">
      <c r="A126" s="4" t="s">
        <v>152</v>
      </c>
      <c r="C126" s="72">
        <v>416</v>
      </c>
      <c r="G126" s="86">
        <v>800603</v>
      </c>
      <c r="I126" s="86">
        <v>800603</v>
      </c>
      <c r="K126" s="130"/>
      <c r="L126" s="130"/>
      <c r="M126" s="107">
        <f t="shared" si="2"/>
        <v>0</v>
      </c>
      <c r="N126" s="89"/>
      <c r="P126" s="108">
        <f>M126+N126</f>
        <v>0</v>
      </c>
    </row>
    <row r="127" spans="1:16" ht="15">
      <c r="A127" s="4" t="s">
        <v>153</v>
      </c>
      <c r="C127" s="72">
        <v>417</v>
      </c>
      <c r="G127" s="86">
        <v>1528013448</v>
      </c>
      <c r="I127" s="86">
        <v>1902262528</v>
      </c>
      <c r="K127" s="130"/>
      <c r="L127" s="130"/>
      <c r="M127" s="107">
        <f t="shared" si="2"/>
        <v>0</v>
      </c>
      <c r="N127" s="89"/>
      <c r="P127" s="108">
        <f>M127+N127</f>
        <v>0</v>
      </c>
    </row>
    <row r="128" spans="1:16" ht="15">
      <c r="A128" s="4" t="s">
        <v>154</v>
      </c>
      <c r="C128" s="72">
        <v>418</v>
      </c>
      <c r="G128" s="86">
        <v>4066447727</v>
      </c>
      <c r="I128" s="86">
        <v>4066447727</v>
      </c>
      <c r="K128" s="130"/>
      <c r="L128" s="130"/>
      <c r="M128" s="107">
        <f t="shared" si="2"/>
        <v>0</v>
      </c>
      <c r="N128" s="89"/>
      <c r="P128" s="108">
        <f>M128+N128</f>
        <v>0</v>
      </c>
    </row>
    <row r="129" spans="1:16" ht="15">
      <c r="A129" s="4" t="s">
        <v>155</v>
      </c>
      <c r="C129" s="72">
        <v>419</v>
      </c>
      <c r="K129" s="130"/>
      <c r="L129" s="130"/>
      <c r="M129" s="104">
        <f t="shared" si="2"/>
        <v>0</v>
      </c>
      <c r="N129" s="105"/>
      <c r="P129" s="108">
        <f>M129+N129</f>
        <v>0</v>
      </c>
    </row>
    <row r="130" spans="1:16" ht="15">
      <c r="A130" s="4" t="s">
        <v>156</v>
      </c>
      <c r="C130" s="72">
        <v>420</v>
      </c>
      <c r="G130" s="86">
        <f>22198802292+'[1]KQKDhn'!E25</f>
        <v>22198802292</v>
      </c>
      <c r="I130" s="86">
        <v>35990648138.067505</v>
      </c>
      <c r="K130" s="130"/>
      <c r="L130" s="130"/>
      <c r="M130" s="107">
        <f t="shared" si="2"/>
        <v>0</v>
      </c>
      <c r="N130" s="89"/>
      <c r="P130" s="108">
        <f>M130+N130</f>
        <v>0</v>
      </c>
    </row>
    <row r="131" spans="1:14" ht="15">
      <c r="A131" s="4" t="s">
        <v>157</v>
      </c>
      <c r="C131" s="72">
        <v>421</v>
      </c>
      <c r="M131" s="104">
        <f t="shared" si="2"/>
        <v>0</v>
      </c>
      <c r="N131" s="105"/>
    </row>
    <row r="132" spans="13:14" ht="3" customHeight="1">
      <c r="M132" s="104">
        <f t="shared" si="2"/>
        <v>0</v>
      </c>
      <c r="N132" s="105"/>
    </row>
    <row r="133" spans="1:16" ht="15">
      <c r="A133" s="17" t="s">
        <v>158</v>
      </c>
      <c r="B133" s="17"/>
      <c r="C133" s="65">
        <v>430</v>
      </c>
      <c r="G133" s="103">
        <f>SUM(G134:G135)</f>
        <v>0</v>
      </c>
      <c r="I133" s="103">
        <f>SUM(I134:I135)</f>
        <v>0</v>
      </c>
      <c r="J133" s="103">
        <f>SUM(J134:J135)</f>
        <v>0</v>
      </c>
      <c r="K133" s="127">
        <f>SUM(K134:K135)</f>
        <v>0</v>
      </c>
      <c r="L133" s="127">
        <f>SUM(L134:L135)</f>
        <v>0</v>
      </c>
      <c r="M133" s="104">
        <f t="shared" si="2"/>
        <v>0</v>
      </c>
      <c r="N133" s="105"/>
      <c r="P133" s="103">
        <f>SUM(P134:P135)</f>
        <v>0</v>
      </c>
    </row>
    <row r="134" spans="1:16" ht="15" hidden="1">
      <c r="A134" s="4" t="s">
        <v>159</v>
      </c>
      <c r="C134" s="72">
        <v>432</v>
      </c>
      <c r="G134" s="86">
        <f>P134</f>
        <v>0</v>
      </c>
      <c r="I134" s="86">
        <v>0</v>
      </c>
      <c r="M134" s="104">
        <f t="shared" si="2"/>
        <v>0</v>
      </c>
      <c r="N134" s="105"/>
      <c r="P134" s="108">
        <f>M134-O134</f>
        <v>0</v>
      </c>
    </row>
    <row r="135" spans="1:16" ht="15" hidden="1">
      <c r="A135" s="4" t="s">
        <v>160</v>
      </c>
      <c r="C135" s="72">
        <v>433</v>
      </c>
      <c r="G135" s="86">
        <f>P135</f>
        <v>0</v>
      </c>
      <c r="I135" s="86">
        <v>0</v>
      </c>
      <c r="M135" s="104">
        <f t="shared" si="2"/>
        <v>0</v>
      </c>
      <c r="N135" s="105"/>
      <c r="P135" s="108">
        <f>M135-O135</f>
        <v>0</v>
      </c>
    </row>
    <row r="136" spans="13:16" ht="6.75" customHeight="1">
      <c r="M136" s="104"/>
      <c r="N136" s="105"/>
      <c r="P136" s="108">
        <f>M136-O136</f>
        <v>0</v>
      </c>
    </row>
    <row r="137" spans="1:16" ht="15">
      <c r="A137" s="17" t="s">
        <v>161</v>
      </c>
      <c r="C137" s="65">
        <v>440</v>
      </c>
      <c r="G137" s="103"/>
      <c r="H137" s="103"/>
      <c r="I137" s="103"/>
      <c r="M137" s="104"/>
      <c r="N137" s="89"/>
      <c r="P137" s="106">
        <f>M137+N137</f>
        <v>0</v>
      </c>
    </row>
    <row r="138" spans="13:14" ht="8.25" customHeight="1">
      <c r="M138" s="104">
        <f t="shared" si="2"/>
        <v>0</v>
      </c>
      <c r="N138" s="105"/>
    </row>
    <row r="139" spans="1:16" ht="15.75" thickBot="1">
      <c r="A139" s="17" t="s">
        <v>162</v>
      </c>
      <c r="B139" s="17"/>
      <c r="C139" s="65">
        <v>450</v>
      </c>
      <c r="G139" s="119">
        <f>G92+G118+G137</f>
        <v>310411075091</v>
      </c>
      <c r="I139" s="119">
        <f>I92+I118</f>
        <v>270754664084.4175</v>
      </c>
      <c r="J139" s="120">
        <f>J92+J118</f>
        <v>0</v>
      </c>
      <c r="K139" s="127">
        <f>K92+K118</f>
        <v>0</v>
      </c>
      <c r="L139" s="127">
        <f>L92+L118</f>
        <v>0</v>
      </c>
      <c r="M139" s="121">
        <f t="shared" si="2"/>
        <v>0</v>
      </c>
      <c r="N139" s="122"/>
      <c r="P139" s="119">
        <f>P92+P118+P137</f>
        <v>-54345186724</v>
      </c>
    </row>
    <row r="140" spans="11:16" ht="15.75" thickTop="1">
      <c r="K140" s="127">
        <f>G139-G79</f>
        <v>-0.41748046875</v>
      </c>
      <c r="L140" s="127">
        <f>I79-I139</f>
        <v>0</v>
      </c>
      <c r="M140" s="123">
        <f>M139-M79</f>
        <v>0</v>
      </c>
      <c r="N140" s="117"/>
      <c r="O140" s="89">
        <f>SUM(O15:O135)</f>
        <v>54345186724</v>
      </c>
      <c r="P140" s="108">
        <f>P139-P79</f>
        <v>-54345186724</v>
      </c>
    </row>
    <row r="141" spans="1:14" ht="15">
      <c r="A141" s="124"/>
      <c r="B141" s="125"/>
      <c r="C141" s="125"/>
      <c r="D141" s="125"/>
      <c r="E141" s="125"/>
      <c r="F141" s="125"/>
      <c r="G141" s="125"/>
      <c r="H141" s="125"/>
      <c r="I141" s="125"/>
      <c r="J141" s="125"/>
      <c r="K141" s="127" t="s">
        <v>120</v>
      </c>
      <c r="L141" s="127">
        <f>I79-I139</f>
        <v>0</v>
      </c>
      <c r="M141" s="123"/>
      <c r="N141" s="117"/>
    </row>
    <row r="142" spans="1:14" ht="15">
      <c r="A142" s="125"/>
      <c r="B142" s="125"/>
      <c r="C142" s="125"/>
      <c r="D142" s="125"/>
      <c r="E142" s="125"/>
      <c r="F142" s="125"/>
      <c r="G142" s="125"/>
      <c r="H142" s="125"/>
      <c r="I142" s="125"/>
      <c r="J142" s="125"/>
      <c r="K142" s="130">
        <f>I139-I79</f>
        <v>0</v>
      </c>
      <c r="L142" s="130">
        <f>L79-L139</f>
        <v>0</v>
      </c>
      <c r="M142" s="107"/>
      <c r="N142" s="89"/>
    </row>
  </sheetData>
  <mergeCells count="9">
    <mergeCell ref="A102:B102"/>
    <mergeCell ref="A12:B12"/>
    <mergeCell ref="A26:B26"/>
    <mergeCell ref="A40:B40"/>
    <mergeCell ref="A70:B70"/>
    <mergeCell ref="A4:I4"/>
    <mergeCell ref="A5:I5"/>
    <mergeCell ref="N7:O7"/>
    <mergeCell ref="A9:B9"/>
  </mergeCells>
  <printOptions/>
  <pageMargins left="0.54" right="0.2" top="0.83" bottom="0.82" header="0.39"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32"/>
  <sheetViews>
    <sheetView workbookViewId="0" topLeftCell="A1">
      <selection activeCell="E38" sqref="E38"/>
    </sheetView>
  </sheetViews>
  <sheetFormatPr defaultColWidth="9.140625" defaultRowHeight="12.75"/>
  <cols>
    <col min="1" max="1" width="32.8515625" style="138" customWidth="1"/>
    <col min="2" max="2" width="9.140625" style="138" customWidth="1"/>
    <col min="3" max="3" width="11.7109375" style="138" customWidth="1"/>
    <col min="4" max="4" width="3.28125" style="138" customWidth="1"/>
    <col min="5" max="5" width="15.28125" style="138" customWidth="1"/>
    <col min="6" max="6" width="2.7109375" style="138" customWidth="1"/>
    <col min="7" max="7" width="15.57421875" style="138" customWidth="1"/>
    <col min="8" max="8" width="0.2890625" style="138" customWidth="1"/>
    <col min="9" max="16384" width="9.140625" style="138" customWidth="1"/>
  </cols>
  <sheetData>
    <row r="1" spans="1:7" ht="12.75">
      <c r="A1" s="138" t="s">
        <v>163</v>
      </c>
      <c r="G1" s="142" t="s">
        <v>946</v>
      </c>
    </row>
    <row r="2" spans="1:11" ht="12.75">
      <c r="A2" s="140" t="s">
        <v>944</v>
      </c>
      <c r="B2" s="140"/>
      <c r="C2" s="140"/>
      <c r="D2" s="140"/>
      <c r="E2" s="140"/>
      <c r="F2" s="140"/>
      <c r="G2" s="141" t="s">
        <v>164</v>
      </c>
      <c r="H2" s="140"/>
      <c r="I2" s="140"/>
      <c r="J2" s="140"/>
      <c r="K2" s="140"/>
    </row>
    <row r="4" spans="1:7" ht="20.25">
      <c r="A4" s="422" t="s">
        <v>165</v>
      </c>
      <c r="B4" s="422"/>
      <c r="C4" s="422"/>
      <c r="D4" s="422"/>
      <c r="E4" s="422"/>
      <c r="F4" s="422"/>
      <c r="G4" s="422"/>
    </row>
    <row r="6" spans="1:8" ht="14.25">
      <c r="A6" s="143" t="s">
        <v>53</v>
      </c>
      <c r="B6" s="143"/>
      <c r="C6" s="144" t="s">
        <v>55</v>
      </c>
      <c r="D6" s="143"/>
      <c r="E6" s="144" t="s">
        <v>56</v>
      </c>
      <c r="F6" s="143"/>
      <c r="G6" s="144" t="s">
        <v>57</v>
      </c>
      <c r="H6" s="143"/>
    </row>
    <row r="7" spans="1:8" ht="14.25">
      <c r="A7" s="143"/>
      <c r="B7" s="143"/>
      <c r="C7" s="143"/>
      <c r="D7" s="143"/>
      <c r="E7" s="143"/>
      <c r="F7" s="143"/>
      <c r="G7" s="143"/>
      <c r="H7" s="143"/>
    </row>
    <row r="8" spans="1:8" ht="14.25">
      <c r="A8" s="143" t="s">
        <v>166</v>
      </c>
      <c r="B8" s="143"/>
      <c r="C8" s="143"/>
      <c r="D8" s="143"/>
      <c r="E8" s="143">
        <v>0</v>
      </c>
      <c r="F8" s="143"/>
      <c r="G8" s="143">
        <v>0</v>
      </c>
      <c r="H8" s="143"/>
    </row>
    <row r="9" spans="1:8" ht="14.25">
      <c r="A9" s="143"/>
      <c r="B9" s="143"/>
      <c r="C9" s="143"/>
      <c r="D9" s="143"/>
      <c r="E9" s="143"/>
      <c r="F9" s="143"/>
      <c r="G9" s="143"/>
      <c r="H9" s="143"/>
    </row>
    <row r="10" spans="1:8" ht="14.25">
      <c r="A10" s="143" t="s">
        <v>167</v>
      </c>
      <c r="B10" s="143"/>
      <c r="C10" s="143"/>
      <c r="D10" s="143"/>
      <c r="E10" s="145">
        <v>2686635485</v>
      </c>
      <c r="F10" s="143"/>
      <c r="G10" s="145">
        <v>3052915900</v>
      </c>
      <c r="H10" s="143"/>
    </row>
    <row r="11" spans="1:8" ht="14.25">
      <c r="A11" s="143"/>
      <c r="B11" s="143"/>
      <c r="C11" s="143"/>
      <c r="D11" s="143"/>
      <c r="E11" s="143"/>
      <c r="F11" s="143"/>
      <c r="G11" s="143"/>
      <c r="H11" s="143"/>
    </row>
    <row r="12" spans="1:8" ht="14.25">
      <c r="A12" s="143" t="s">
        <v>168</v>
      </c>
      <c r="B12" s="143"/>
      <c r="C12" s="143"/>
      <c r="D12" s="143"/>
      <c r="E12" s="143">
        <v>0</v>
      </c>
      <c r="F12" s="143"/>
      <c r="G12" s="143">
        <v>0</v>
      </c>
      <c r="H12" s="143"/>
    </row>
    <row r="13" spans="1:8" ht="14.25">
      <c r="A13" s="143"/>
      <c r="B13" s="143"/>
      <c r="C13" s="143"/>
      <c r="D13" s="143"/>
      <c r="E13" s="143"/>
      <c r="F13" s="143"/>
      <c r="G13" s="143"/>
      <c r="H13" s="143"/>
    </row>
    <row r="14" spans="1:8" ht="14.25">
      <c r="A14" s="143" t="s">
        <v>169</v>
      </c>
      <c r="B14" s="143"/>
      <c r="C14" s="143"/>
      <c r="D14" s="143"/>
      <c r="E14" s="143">
        <v>0</v>
      </c>
      <c r="F14" s="143"/>
      <c r="G14" s="143">
        <v>0</v>
      </c>
      <c r="H14" s="143"/>
    </row>
    <row r="15" spans="1:8" ht="14.25">
      <c r="A15" s="143"/>
      <c r="B15" s="143"/>
      <c r="C15" s="143"/>
      <c r="D15" s="143"/>
      <c r="E15" s="143"/>
      <c r="F15" s="143"/>
      <c r="G15" s="143"/>
      <c r="H15" s="143"/>
    </row>
    <row r="16" spans="1:8" ht="14.25">
      <c r="A16" s="143" t="s">
        <v>170</v>
      </c>
      <c r="B16" s="143"/>
      <c r="C16" s="143"/>
      <c r="D16" s="143"/>
      <c r="E16" s="143"/>
      <c r="F16" s="143"/>
      <c r="G16" s="143"/>
      <c r="H16" s="143"/>
    </row>
    <row r="17" spans="1:8" ht="14.25">
      <c r="A17" s="143" t="s">
        <v>171</v>
      </c>
      <c r="B17" s="143"/>
      <c r="C17" s="143"/>
      <c r="D17" s="143"/>
      <c r="E17" s="143">
        <v>524.33</v>
      </c>
      <c r="F17" s="143"/>
      <c r="G17" s="143">
        <v>530.93</v>
      </c>
      <c r="H17" s="143"/>
    </row>
    <row r="18" spans="1:8" ht="14.25">
      <c r="A18" s="143" t="s">
        <v>172</v>
      </c>
      <c r="B18" s="143"/>
      <c r="C18" s="143"/>
      <c r="D18" s="143"/>
      <c r="E18" s="143">
        <v>0</v>
      </c>
      <c r="F18" s="143"/>
      <c r="G18" s="143">
        <v>0</v>
      </c>
      <c r="H18" s="143"/>
    </row>
    <row r="19" spans="1:8" ht="14.25">
      <c r="A19" s="143" t="s">
        <v>173</v>
      </c>
      <c r="B19" s="143"/>
      <c r="C19" s="143"/>
      <c r="D19" s="143"/>
      <c r="E19" s="143">
        <v>0</v>
      </c>
      <c r="F19" s="143"/>
      <c r="G19" s="143">
        <v>0</v>
      </c>
      <c r="H19" s="143"/>
    </row>
    <row r="20" spans="1:8" ht="14.25">
      <c r="A20" s="143"/>
      <c r="B20" s="143"/>
      <c r="C20" s="143"/>
      <c r="D20" s="143"/>
      <c r="E20" s="143"/>
      <c r="F20" s="143"/>
      <c r="G20" s="143"/>
      <c r="H20" s="143"/>
    </row>
    <row r="21" spans="1:8" s="139" customFormat="1" ht="14.25">
      <c r="A21" s="146" t="s">
        <v>174</v>
      </c>
      <c r="B21" s="146"/>
      <c r="C21" s="146"/>
      <c r="D21" s="146"/>
      <c r="E21" s="146"/>
      <c r="F21" s="146"/>
      <c r="G21" s="146"/>
      <c r="H21" s="146"/>
    </row>
    <row r="22" spans="1:8" ht="14.25">
      <c r="A22" s="143"/>
      <c r="B22" s="143"/>
      <c r="C22" s="143"/>
      <c r="D22" s="143"/>
      <c r="E22" s="143"/>
      <c r="F22" s="143"/>
      <c r="G22" s="143"/>
      <c r="H22" s="143"/>
    </row>
    <row r="23" spans="1:8" ht="48.75" customHeight="1">
      <c r="A23" s="420" t="s">
        <v>175</v>
      </c>
      <c r="B23" s="421"/>
      <c r="C23" s="421"/>
      <c r="D23" s="421"/>
      <c r="E23" s="421"/>
      <c r="F23" s="421"/>
      <c r="G23" s="421"/>
      <c r="H23" s="421"/>
    </row>
    <row r="24" spans="1:8" ht="14.25">
      <c r="A24" s="143"/>
      <c r="B24" s="143"/>
      <c r="C24" s="143"/>
      <c r="D24" s="143"/>
      <c r="E24" s="143"/>
      <c r="F24" s="143"/>
      <c r="G24" s="143"/>
      <c r="H24" s="143"/>
    </row>
    <row r="25" spans="1:8" ht="14.25">
      <c r="A25" s="143"/>
      <c r="B25" s="143"/>
      <c r="C25" s="143"/>
      <c r="D25" s="143"/>
      <c r="E25" s="423" t="s">
        <v>176</v>
      </c>
      <c r="F25" s="423"/>
      <c r="G25" s="423"/>
      <c r="H25" s="143"/>
    </row>
    <row r="26" spans="1:8" ht="14.25">
      <c r="A26" s="143" t="s">
        <v>954</v>
      </c>
      <c r="B26" s="143" t="s">
        <v>952</v>
      </c>
      <c r="C26" s="143"/>
      <c r="D26" s="143"/>
      <c r="E26" s="143"/>
      <c r="F26" s="143" t="s">
        <v>23</v>
      </c>
      <c r="G26" s="143"/>
      <c r="H26" s="143"/>
    </row>
    <row r="27" spans="1:8" ht="14.25">
      <c r="A27" s="143"/>
      <c r="B27" s="143"/>
      <c r="C27" s="143"/>
      <c r="D27" s="143"/>
      <c r="E27" s="143"/>
      <c r="F27" s="143"/>
      <c r="G27" s="143"/>
      <c r="H27" s="143"/>
    </row>
    <row r="28" spans="1:8" ht="14.25">
      <c r="A28" s="143"/>
      <c r="B28" s="143"/>
      <c r="C28" s="143"/>
      <c r="D28" s="143"/>
      <c r="E28" s="143"/>
      <c r="F28" s="143"/>
      <c r="G28" s="143"/>
      <c r="H28" s="143"/>
    </row>
    <row r="29" spans="1:8" ht="14.25">
      <c r="A29" s="143"/>
      <c r="B29" s="143"/>
      <c r="C29" s="143"/>
      <c r="D29" s="143"/>
      <c r="E29" s="143"/>
      <c r="F29" s="143"/>
      <c r="G29" s="143"/>
      <c r="H29" s="143"/>
    </row>
    <row r="30" spans="1:8" ht="14.25">
      <c r="A30" s="143"/>
      <c r="B30" s="143"/>
      <c r="C30" s="143"/>
      <c r="D30" s="143"/>
      <c r="E30" s="143"/>
      <c r="F30" s="143"/>
      <c r="G30" s="143"/>
      <c r="H30" s="143"/>
    </row>
    <row r="31" spans="1:8" ht="14.25">
      <c r="A31" s="143"/>
      <c r="B31" s="143"/>
      <c r="C31" s="143"/>
      <c r="D31" s="143"/>
      <c r="E31" s="143"/>
      <c r="F31" s="143"/>
      <c r="G31" s="143"/>
      <c r="H31" s="143"/>
    </row>
    <row r="32" spans="1:8" ht="14.25">
      <c r="A32" s="143" t="s">
        <v>955</v>
      </c>
      <c r="B32" s="143" t="s">
        <v>953</v>
      </c>
      <c r="C32" s="143"/>
      <c r="D32" s="143"/>
      <c r="E32" s="143"/>
      <c r="F32" s="143" t="s">
        <v>951</v>
      </c>
      <c r="G32" s="143"/>
      <c r="H32" s="143"/>
    </row>
  </sheetData>
  <mergeCells count="3">
    <mergeCell ref="A23:H23"/>
    <mergeCell ref="A4:G4"/>
    <mergeCell ref="E25:G2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S48"/>
  <sheetViews>
    <sheetView workbookViewId="0" topLeftCell="A1">
      <selection activeCell="C17" sqref="C17"/>
    </sheetView>
  </sheetViews>
  <sheetFormatPr defaultColWidth="9.140625" defaultRowHeight="12.75"/>
  <cols>
    <col min="1" max="1" width="40.00390625" style="4" customWidth="1"/>
    <col min="2" max="2" width="14.57421875" style="4" customWidth="1"/>
    <col min="3" max="3" width="16.00390625" style="65" customWidth="1"/>
    <col min="4" max="4" width="3.28125" style="4" customWidth="1"/>
    <col min="5" max="5" width="21.8515625" style="86" customWidth="1"/>
    <col min="6" max="6" width="0.85546875" style="4" hidden="1" customWidth="1"/>
    <col min="7" max="7" width="18.7109375" style="86" hidden="1" customWidth="1"/>
    <col min="8" max="8" width="1.57421875" style="86" hidden="1" customWidth="1"/>
    <col min="9" max="9" width="18.7109375" style="4" hidden="1" customWidth="1"/>
    <col min="10" max="10" width="1.28515625" style="4" hidden="1" customWidth="1"/>
    <col min="11" max="11" width="19.7109375" style="4" hidden="1" customWidth="1"/>
    <col min="12" max="12" width="0.9921875" style="4" hidden="1" customWidth="1"/>
    <col min="13" max="13" width="18.8515625" style="87" hidden="1" customWidth="1"/>
    <col min="14" max="14" width="18.28125" style="89" hidden="1" customWidth="1"/>
    <col min="15" max="15" width="16.57421875" style="89" hidden="1" customWidth="1"/>
    <col min="16" max="16" width="20.57421875" style="108" hidden="1" customWidth="1"/>
    <col min="17" max="17" width="0" style="4" hidden="1" customWidth="1"/>
    <col min="18" max="18" width="20.57421875" style="53" hidden="1" customWidth="1"/>
    <col min="19" max="19" width="18.140625" style="4" hidden="1" customWidth="1"/>
    <col min="20" max="21" width="0" style="4" hidden="1" customWidth="1"/>
    <col min="22" max="16384" width="9.140625" style="4" customWidth="1"/>
  </cols>
  <sheetData>
    <row r="1" spans="1:18" s="13" customFormat="1" ht="12.75">
      <c r="A1" s="12" t="str">
        <f>'[1]TTC&amp;KS'!B4</f>
        <v>CÔNG TY CỔ PHẦN THƯƠNG MẠI XNK THỦ ĐỨC</v>
      </c>
      <c r="B1" s="12"/>
      <c r="C1" s="74"/>
      <c r="E1" s="76" t="str">
        <f>G1</f>
        <v>Báo cáo tài chính hợp nhất</v>
      </c>
      <c r="G1" s="76" t="str">
        <f>'[1]TTC&amp;KS'!B6</f>
        <v>Báo cáo tài chính hợp nhất</v>
      </c>
      <c r="H1" s="76"/>
      <c r="M1" s="77"/>
      <c r="N1" s="79"/>
      <c r="O1" s="79"/>
      <c r="P1" s="147"/>
      <c r="R1" s="148"/>
    </row>
    <row r="2" spans="1:18" s="13" customFormat="1" ht="12.75">
      <c r="A2" s="15" t="str">
        <f>'[1]TTC&amp;KS'!B5</f>
        <v>231 Võ Văn Ngân, Quận Thủ Đức, TP. HCM</v>
      </c>
      <c r="B2" s="15"/>
      <c r="C2" s="82"/>
      <c r="D2" s="15"/>
      <c r="E2" s="84" t="str">
        <f>G2</f>
        <v>Cho 6 tháng đầu năm 2010 kết thúc ngày 30/06/2010</v>
      </c>
      <c r="F2" s="15"/>
      <c r="G2" s="84" t="str">
        <f>'[1]TTC&amp;KS'!B7</f>
        <v>Cho 6 tháng đầu năm 2010 kết thúc ngày 30/06/2010</v>
      </c>
      <c r="H2" s="85"/>
      <c r="M2" s="77"/>
      <c r="N2" s="79"/>
      <c r="O2" s="79"/>
      <c r="P2" s="147"/>
      <c r="R2" s="148"/>
    </row>
    <row r="4" spans="1:8" ht="20.25">
      <c r="A4" s="285" t="s">
        <v>177</v>
      </c>
      <c r="B4" s="285"/>
      <c r="C4" s="285"/>
      <c r="D4" s="285"/>
      <c r="E4" s="285"/>
      <c r="F4" s="149"/>
      <c r="G4" s="149"/>
      <c r="H4" s="91"/>
    </row>
    <row r="5" spans="1:8" ht="15">
      <c r="A5" s="286" t="s">
        <v>406</v>
      </c>
      <c r="B5" s="286"/>
      <c r="C5" s="286"/>
      <c r="D5" s="286"/>
      <c r="E5" s="286"/>
      <c r="F5" s="286"/>
      <c r="G5" s="286"/>
      <c r="H5" s="92"/>
    </row>
    <row r="7" spans="5:15" ht="28.5" customHeight="1">
      <c r="E7" s="150" t="str">
        <f>G7</f>
        <v>Đơn vị tính: VND</v>
      </c>
      <c r="G7" s="93" t="str">
        <f>'[2]BCDKT'!I7</f>
        <v>Đơn vị tính: VND</v>
      </c>
      <c r="H7" s="93"/>
      <c r="N7" s="416" t="s">
        <v>52</v>
      </c>
      <c r="O7" s="416"/>
    </row>
    <row r="8" ht="4.5" customHeight="1"/>
    <row r="9" spans="1:18" s="95" customFormat="1" ht="28.5">
      <c r="A9" s="417" t="s">
        <v>53</v>
      </c>
      <c r="B9" s="417"/>
      <c r="C9" s="96" t="s">
        <v>55</v>
      </c>
      <c r="E9" s="151" t="s">
        <v>406</v>
      </c>
      <c r="G9" s="151" t="s">
        <v>407</v>
      </c>
      <c r="H9" s="152"/>
      <c r="I9" s="95" t="s">
        <v>58</v>
      </c>
      <c r="K9" s="95" t="s">
        <v>59</v>
      </c>
      <c r="M9" s="101" t="s">
        <v>60</v>
      </c>
      <c r="N9" s="94" t="s">
        <v>58</v>
      </c>
      <c r="O9" s="94" t="s">
        <v>59</v>
      </c>
      <c r="P9" s="153" t="s">
        <v>61</v>
      </c>
      <c r="R9" s="154"/>
    </row>
    <row r="11" spans="1:19" s="17" customFormat="1" ht="14.25">
      <c r="A11" s="17" t="s">
        <v>408</v>
      </c>
      <c r="C11" s="65" t="s">
        <v>409</v>
      </c>
      <c r="E11" s="103">
        <v>779432652217</v>
      </c>
      <c r="G11" s="155">
        <v>56600124572</v>
      </c>
      <c r="H11" s="155"/>
      <c r="I11" s="103">
        <v>201913811012</v>
      </c>
      <c r="K11" s="103">
        <v>30738016083</v>
      </c>
      <c r="M11" s="104">
        <f>I11+K11</f>
        <v>232651827095</v>
      </c>
      <c r="N11" s="105" t="e">
        <f>-#REF!-#REF!-#REF!-#REF!</f>
        <v>#REF!</v>
      </c>
      <c r="O11" s="105"/>
      <c r="P11" s="106" t="e">
        <f>M11+N11</f>
        <v>#REF!</v>
      </c>
      <c r="R11" s="155" t="e">
        <f>-#REF!-#REF!-#REF!-#REF!</f>
        <v>#REF!</v>
      </c>
      <c r="S11" s="103" t="e">
        <f>M11+R11</f>
        <v>#REF!</v>
      </c>
    </row>
    <row r="12" spans="1:19" ht="15">
      <c r="A12" s="4" t="s">
        <v>410</v>
      </c>
      <c r="G12" s="53">
        <v>6812100</v>
      </c>
      <c r="H12" s="53"/>
      <c r="I12" s="86">
        <v>14763116</v>
      </c>
      <c r="M12" s="107">
        <f>I12+K12</f>
        <v>14763116</v>
      </c>
      <c r="P12" s="108">
        <f>M12+N12</f>
        <v>14763116</v>
      </c>
      <c r="R12" s="53">
        <f>P12</f>
        <v>14763116</v>
      </c>
      <c r="S12" s="56">
        <f>R12</f>
        <v>14763116</v>
      </c>
    </row>
    <row r="13" spans="1:19" s="17" customFormat="1" ht="18" customHeight="1">
      <c r="A13" s="425" t="s">
        <v>411</v>
      </c>
      <c r="B13" s="425"/>
      <c r="C13" s="65"/>
      <c r="E13" s="103">
        <f>E11-E12</f>
        <v>779432652217</v>
      </c>
      <c r="G13" s="155">
        <f aca="true" t="shared" si="0" ref="G13:M13">G11-G12</f>
        <v>56593312472</v>
      </c>
      <c r="H13" s="155">
        <f t="shared" si="0"/>
        <v>0</v>
      </c>
      <c r="I13" s="155">
        <f t="shared" si="0"/>
        <v>201899047896</v>
      </c>
      <c r="J13" s="155">
        <f t="shared" si="0"/>
        <v>0</v>
      </c>
      <c r="K13" s="155">
        <f t="shared" si="0"/>
        <v>30738016083</v>
      </c>
      <c r="L13" s="155">
        <f t="shared" si="0"/>
        <v>0</v>
      </c>
      <c r="M13" s="156">
        <f t="shared" si="0"/>
        <v>232637063979</v>
      </c>
      <c r="N13" s="105"/>
      <c r="O13" s="105"/>
      <c r="P13" s="106" t="e">
        <f>P11-P12</f>
        <v>#REF!</v>
      </c>
      <c r="R13" s="155" t="e">
        <f>R11-R12</f>
        <v>#REF!</v>
      </c>
      <c r="S13" s="103" t="e">
        <f>S11-S12</f>
        <v>#REF!</v>
      </c>
    </row>
    <row r="14" spans="1:19" ht="18.75" customHeight="1">
      <c r="A14" s="4" t="s">
        <v>412</v>
      </c>
      <c r="C14" s="65">
        <v>18</v>
      </c>
      <c r="E14" s="86">
        <v>745991324065</v>
      </c>
      <c r="G14" s="53">
        <v>46778873269</v>
      </c>
      <c r="H14" s="53"/>
      <c r="I14" s="157">
        <v>185089887965</v>
      </c>
      <c r="K14" s="86">
        <v>26507413320</v>
      </c>
      <c r="M14" s="107">
        <f>I14+K14</f>
        <v>211597301285</v>
      </c>
      <c r="N14" s="89" t="e">
        <f>-#REF!-#REF!-#REF!-#REF!-#REF!</f>
        <v>#REF!</v>
      </c>
      <c r="P14" s="108" t="e">
        <f>M14+N14</f>
        <v>#REF!</v>
      </c>
      <c r="R14" s="53" t="e">
        <f>-#REF!-#REF!-#REF!-#REF!-#REF!</f>
        <v>#REF!</v>
      </c>
      <c r="S14" s="86" t="e">
        <f>M14+R14</f>
        <v>#REF!</v>
      </c>
    </row>
    <row r="15" spans="1:19" s="17" customFormat="1" ht="14.25">
      <c r="A15" s="425" t="s">
        <v>413</v>
      </c>
      <c r="B15" s="425"/>
      <c r="C15" s="65"/>
      <c r="E15" s="103">
        <f>E13-E14</f>
        <v>33441328152</v>
      </c>
      <c r="G15" s="155">
        <f aca="true" t="shared" si="1" ref="G15:M15">G13-G14</f>
        <v>9814439203</v>
      </c>
      <c r="H15" s="155">
        <f t="shared" si="1"/>
        <v>0</v>
      </c>
      <c r="I15" s="155">
        <f t="shared" si="1"/>
        <v>16809159931</v>
      </c>
      <c r="J15" s="155">
        <f t="shared" si="1"/>
        <v>0</v>
      </c>
      <c r="K15" s="155">
        <f t="shared" si="1"/>
        <v>4230602763</v>
      </c>
      <c r="L15" s="155">
        <f t="shared" si="1"/>
        <v>0</v>
      </c>
      <c r="M15" s="156">
        <f t="shared" si="1"/>
        <v>21039762694</v>
      </c>
      <c r="N15" s="105"/>
      <c r="O15" s="105"/>
      <c r="P15" s="106" t="e">
        <f>P13-P14</f>
        <v>#REF!</v>
      </c>
      <c r="R15" s="155"/>
      <c r="S15" s="103" t="e">
        <f>S13-S14</f>
        <v>#REF!</v>
      </c>
    </row>
    <row r="16" spans="1:19" ht="15">
      <c r="A16" s="4" t="s">
        <v>414</v>
      </c>
      <c r="C16" s="65" t="s">
        <v>415</v>
      </c>
      <c r="E16" s="86">
        <v>2886282718</v>
      </c>
      <c r="G16" s="53">
        <v>882286291</v>
      </c>
      <c r="H16" s="53"/>
      <c r="I16" s="158">
        <v>4668426821</v>
      </c>
      <c r="K16" s="158">
        <v>247758204</v>
      </c>
      <c r="M16" s="107">
        <f>I16+K16</f>
        <v>4916185025</v>
      </c>
      <c r="P16" s="108">
        <f>M16+N16</f>
        <v>4916185025</v>
      </c>
      <c r="S16" s="86">
        <f>M16</f>
        <v>4916185025</v>
      </c>
    </row>
    <row r="17" spans="1:19" ht="15">
      <c r="A17" s="4" t="s">
        <v>416</v>
      </c>
      <c r="C17" s="65">
        <v>19</v>
      </c>
      <c r="E17" s="86">
        <v>4712338560</v>
      </c>
      <c r="G17" s="53">
        <v>1121114942</v>
      </c>
      <c r="H17" s="53"/>
      <c r="I17" s="86">
        <v>9564847773</v>
      </c>
      <c r="K17" s="86">
        <v>656400381</v>
      </c>
      <c r="M17" s="107">
        <f>I17+K17</f>
        <v>10221248154</v>
      </c>
      <c r="P17" s="108">
        <f>M17+N17</f>
        <v>10221248154</v>
      </c>
      <c r="S17" s="86">
        <f>M17</f>
        <v>10221248154</v>
      </c>
    </row>
    <row r="18" spans="1:19" ht="15">
      <c r="A18" s="159" t="s">
        <v>417</v>
      </c>
      <c r="E18" s="150">
        <v>4381377430</v>
      </c>
      <c r="G18" s="160">
        <v>0</v>
      </c>
      <c r="H18" s="160"/>
      <c r="I18" s="150">
        <v>5049514723</v>
      </c>
      <c r="K18" s="150">
        <v>495453319</v>
      </c>
      <c r="M18" s="107">
        <f>I18+K18</f>
        <v>5544968042</v>
      </c>
      <c r="P18" s="108">
        <f>M18+N18</f>
        <v>5544968042</v>
      </c>
      <c r="S18" s="86">
        <f>M18</f>
        <v>5544968042</v>
      </c>
    </row>
    <row r="19" spans="1:19" ht="15">
      <c r="A19" s="4" t="s">
        <v>418</v>
      </c>
      <c r="E19" s="86">
        <v>14236158668</v>
      </c>
      <c r="G19" s="53">
        <v>1866835585</v>
      </c>
      <c r="H19" s="53"/>
      <c r="I19" s="86">
        <v>3052661509</v>
      </c>
      <c r="K19" s="86">
        <v>4179268046</v>
      </c>
      <c r="M19" s="107">
        <f>I19+K19</f>
        <v>7231929555</v>
      </c>
      <c r="P19" s="108">
        <f>M19+N19</f>
        <v>7231929555</v>
      </c>
      <c r="S19" s="86">
        <f>M19</f>
        <v>7231929555</v>
      </c>
    </row>
    <row r="20" spans="1:19" ht="15">
      <c r="A20" s="4" t="s">
        <v>419</v>
      </c>
      <c r="E20" s="86">
        <v>3786035193</v>
      </c>
      <c r="G20" s="53">
        <v>1340754481</v>
      </c>
      <c r="H20" s="53"/>
      <c r="I20" s="86">
        <v>1780995785</v>
      </c>
      <c r="K20" s="86">
        <v>540023551</v>
      </c>
      <c r="M20" s="107">
        <f>I20+K20</f>
        <v>2321019336</v>
      </c>
      <c r="P20" s="108">
        <f>M20+N20</f>
        <v>2321019336</v>
      </c>
      <c r="S20" s="86">
        <f>M20</f>
        <v>2321019336</v>
      </c>
    </row>
    <row r="21" spans="1:19" s="17" customFormat="1" ht="14.25">
      <c r="A21" s="17" t="s">
        <v>420</v>
      </c>
      <c r="C21" s="65"/>
      <c r="E21" s="103">
        <f>E15+E16-E17-E19-E20</f>
        <v>13593078449</v>
      </c>
      <c r="G21" s="155">
        <f aca="true" t="shared" si="2" ref="G21:M21">G15+G16-G17-G19-G20</f>
        <v>6368020486</v>
      </c>
      <c r="H21" s="155">
        <f t="shared" si="2"/>
        <v>0</v>
      </c>
      <c r="I21" s="155">
        <f t="shared" si="2"/>
        <v>7079081685</v>
      </c>
      <c r="J21" s="155">
        <f t="shared" si="2"/>
        <v>0</v>
      </c>
      <c r="K21" s="155">
        <f t="shared" si="2"/>
        <v>-897331011</v>
      </c>
      <c r="L21" s="155">
        <f t="shared" si="2"/>
        <v>0</v>
      </c>
      <c r="M21" s="156">
        <f t="shared" si="2"/>
        <v>6181750674</v>
      </c>
      <c r="N21" s="105"/>
      <c r="O21" s="105"/>
      <c r="P21" s="106" t="e">
        <f>P16-P17-P19-P20+P15</f>
        <v>#REF!</v>
      </c>
      <c r="R21" s="155"/>
      <c r="S21" s="103" t="e">
        <f>S15+S16-S17-S19-S20</f>
        <v>#REF!</v>
      </c>
    </row>
    <row r="22" spans="1:19" ht="15">
      <c r="A22" s="4" t="s">
        <v>421</v>
      </c>
      <c r="C22" s="65" t="s">
        <v>422</v>
      </c>
      <c r="E22" s="86">
        <v>1760966338</v>
      </c>
      <c r="G22" s="53">
        <v>485732538</v>
      </c>
      <c r="H22" s="53"/>
      <c r="I22" s="86">
        <v>23397693662</v>
      </c>
      <c r="K22" s="86">
        <v>72748165</v>
      </c>
      <c r="M22" s="107">
        <f>I22+K22</f>
        <v>23470441827</v>
      </c>
      <c r="N22" s="89" t="e">
        <f>-#REF!-#REF!</f>
        <v>#REF!</v>
      </c>
      <c r="P22" s="108" t="e">
        <f>M22+N22</f>
        <v>#REF!</v>
      </c>
      <c r="R22" s="53" t="e">
        <f>-#REF!-#REF!</f>
        <v>#REF!</v>
      </c>
      <c r="S22" s="86" t="e">
        <f>M22+N22</f>
        <v>#REF!</v>
      </c>
    </row>
    <row r="23" spans="1:19" ht="15">
      <c r="A23" s="4" t="s">
        <v>423</v>
      </c>
      <c r="C23" s="65">
        <v>20</v>
      </c>
      <c r="E23" s="86">
        <v>774148687</v>
      </c>
      <c r="G23" s="53">
        <v>167341495</v>
      </c>
      <c r="H23" s="53"/>
      <c r="I23" s="86">
        <v>17646911938</v>
      </c>
      <c r="K23" s="86">
        <v>20396023</v>
      </c>
      <c r="M23" s="107">
        <f>I23+K23</f>
        <v>17667307961</v>
      </c>
      <c r="N23" s="89" t="e">
        <f>-#REF!-#REF!</f>
        <v>#REF!</v>
      </c>
      <c r="P23" s="108" t="e">
        <f>M23+N23</f>
        <v>#REF!</v>
      </c>
      <c r="R23" s="53" t="e">
        <f>-#REF!-#REF!</f>
        <v>#REF!</v>
      </c>
      <c r="S23" s="86" t="e">
        <f>M23+N23</f>
        <v>#REF!</v>
      </c>
    </row>
    <row r="24" spans="1:19" s="17" customFormat="1" ht="14.25">
      <c r="A24" s="17" t="s">
        <v>424</v>
      </c>
      <c r="C24" s="65"/>
      <c r="E24" s="103">
        <f>E22-E23</f>
        <v>986817651</v>
      </c>
      <c r="G24" s="155">
        <f aca="true" t="shared" si="3" ref="G24:M24">G22-G23</f>
        <v>318391043</v>
      </c>
      <c r="H24" s="155">
        <f t="shared" si="3"/>
        <v>0</v>
      </c>
      <c r="I24" s="155">
        <f t="shared" si="3"/>
        <v>5750781724</v>
      </c>
      <c r="J24" s="155">
        <f t="shared" si="3"/>
        <v>0</v>
      </c>
      <c r="K24" s="155">
        <f t="shared" si="3"/>
        <v>52352142</v>
      </c>
      <c r="L24" s="155">
        <f t="shared" si="3"/>
        <v>0</v>
      </c>
      <c r="M24" s="156">
        <f t="shared" si="3"/>
        <v>5803133866</v>
      </c>
      <c r="N24" s="105"/>
      <c r="O24" s="105"/>
      <c r="P24" s="106" t="e">
        <f>P22-P23</f>
        <v>#REF!</v>
      </c>
      <c r="R24" s="155"/>
      <c r="S24" s="103" t="e">
        <f>S22-S23</f>
        <v>#REF!</v>
      </c>
    </row>
    <row r="25" spans="1:19" s="17" customFormat="1" ht="22.5" customHeight="1">
      <c r="A25" s="17" t="s">
        <v>425</v>
      </c>
      <c r="C25" s="65"/>
      <c r="E25" s="103"/>
      <c r="G25" s="155"/>
      <c r="H25" s="155"/>
      <c r="I25" s="155"/>
      <c r="J25" s="155"/>
      <c r="K25" s="155"/>
      <c r="L25" s="155"/>
      <c r="M25" s="156"/>
      <c r="N25" s="105"/>
      <c r="O25" s="105"/>
      <c r="P25" s="106"/>
      <c r="R25" s="155"/>
      <c r="S25" s="103"/>
    </row>
    <row r="26" spans="1:19" s="17" customFormat="1" ht="23.25" customHeight="1">
      <c r="A26" s="17" t="s">
        <v>426</v>
      </c>
      <c r="C26" s="65"/>
      <c r="E26" s="103">
        <f>E21+E24+E25</f>
        <v>14579896100</v>
      </c>
      <c r="G26" s="155">
        <f aca="true" t="shared" si="4" ref="G26:M26">G21+G24</f>
        <v>6686411529</v>
      </c>
      <c r="H26" s="155">
        <f t="shared" si="4"/>
        <v>0</v>
      </c>
      <c r="I26" s="155">
        <f t="shared" si="4"/>
        <v>12829863409</v>
      </c>
      <c r="J26" s="155">
        <f t="shared" si="4"/>
        <v>0</v>
      </c>
      <c r="K26" s="155">
        <f t="shared" si="4"/>
        <v>-844978869</v>
      </c>
      <c r="L26" s="155">
        <f t="shared" si="4"/>
        <v>0</v>
      </c>
      <c r="M26" s="156">
        <f t="shared" si="4"/>
        <v>11984884540</v>
      </c>
      <c r="N26" s="105"/>
      <c r="O26" s="105"/>
      <c r="P26" s="106" t="e">
        <f>P24+P21</f>
        <v>#REF!</v>
      </c>
      <c r="R26" s="155"/>
      <c r="S26" s="103" t="e">
        <f>S21+S24</f>
        <v>#REF!</v>
      </c>
    </row>
    <row r="27" spans="3:18" s="17" customFormat="1" ht="9.75" customHeight="1">
      <c r="C27" s="65"/>
      <c r="E27" s="103"/>
      <c r="G27" s="155"/>
      <c r="H27" s="155"/>
      <c r="M27" s="161"/>
      <c r="N27" s="105"/>
      <c r="O27" s="105"/>
      <c r="P27" s="106">
        <f>M27-N27</f>
        <v>0</v>
      </c>
      <c r="R27" s="155"/>
    </row>
    <row r="28" spans="1:19" ht="15">
      <c r="A28" s="17" t="s">
        <v>427</v>
      </c>
      <c r="C28" s="65">
        <v>21</v>
      </c>
      <c r="E28" s="103">
        <v>3466249508</v>
      </c>
      <c r="F28" s="17"/>
      <c r="G28" s="155">
        <v>713877097</v>
      </c>
      <c r="H28" s="155"/>
      <c r="I28" s="162">
        <v>1664288569</v>
      </c>
      <c r="M28" s="104">
        <f>I28+K28</f>
        <v>1664288569</v>
      </c>
      <c r="P28" s="106">
        <f>M28+N28</f>
        <v>1664288569</v>
      </c>
      <c r="S28" s="86">
        <f>M28</f>
        <v>1664288569</v>
      </c>
    </row>
    <row r="29" spans="7:16" ht="10.5" customHeight="1">
      <c r="G29" s="53"/>
      <c r="H29" s="53"/>
      <c r="I29" s="86"/>
      <c r="P29" s="106">
        <f>M29-N29</f>
        <v>0</v>
      </c>
    </row>
    <row r="30" spans="1:19" ht="15">
      <c r="A30" s="17" t="s">
        <v>428</v>
      </c>
      <c r="E30" s="103"/>
      <c r="G30" s="53">
        <v>0</v>
      </c>
      <c r="H30" s="53"/>
      <c r="I30" s="86"/>
      <c r="M30" s="107">
        <f>I30+K30</f>
        <v>0</v>
      </c>
      <c r="N30" s="89" t="e">
        <f>-#REF!-#REF!-#REF!</f>
        <v>#REF!</v>
      </c>
      <c r="P30" s="106" t="e">
        <f>N30</f>
        <v>#REF!</v>
      </c>
      <c r="R30" s="53" t="e">
        <f>-#REF!-#REF!-#REF!</f>
        <v>#REF!</v>
      </c>
      <c r="S30" s="56" t="e">
        <f>R30</f>
        <v>#REF!</v>
      </c>
    </row>
    <row r="31" spans="7:16" ht="6" customHeight="1">
      <c r="G31" s="53"/>
      <c r="H31" s="53"/>
      <c r="I31" s="86"/>
      <c r="P31" s="106">
        <f>M31-N31</f>
        <v>0</v>
      </c>
    </row>
    <row r="32" spans="1:19" s="17" customFormat="1" ht="18.75" customHeight="1">
      <c r="A32" s="17" t="s">
        <v>429</v>
      </c>
      <c r="C32" s="65"/>
      <c r="E32" s="120">
        <f>E26-E28-E30</f>
        <v>11113646592</v>
      </c>
      <c r="F32" s="163"/>
      <c r="G32" s="164">
        <f aca="true" t="shared" si="5" ref="G32:M32">G26-G28-G30</f>
        <v>5972534432</v>
      </c>
      <c r="H32" s="164">
        <f t="shared" si="5"/>
        <v>0</v>
      </c>
      <c r="I32" s="164">
        <f t="shared" si="5"/>
        <v>11165574840</v>
      </c>
      <c r="J32" s="164">
        <f t="shared" si="5"/>
        <v>0</v>
      </c>
      <c r="K32" s="164">
        <f t="shared" si="5"/>
        <v>-844978869</v>
      </c>
      <c r="L32" s="164">
        <f t="shared" si="5"/>
        <v>0</v>
      </c>
      <c r="M32" s="165">
        <f t="shared" si="5"/>
        <v>10320595971</v>
      </c>
      <c r="N32" s="105"/>
      <c r="O32" s="105"/>
      <c r="P32" s="106" t="e">
        <f>P26-P28-P30</f>
        <v>#REF!</v>
      </c>
      <c r="R32" s="155"/>
      <c r="S32" s="103" t="e">
        <f>S26+-S28-S30</f>
        <v>#REF!</v>
      </c>
    </row>
    <row r="33" spans="3:18" s="17" customFormat="1" ht="3.75" customHeight="1">
      <c r="C33" s="65"/>
      <c r="E33" s="120"/>
      <c r="F33" s="163"/>
      <c r="G33" s="164"/>
      <c r="H33" s="164"/>
      <c r="I33" s="164"/>
      <c r="J33" s="164"/>
      <c r="K33" s="164"/>
      <c r="L33" s="164"/>
      <c r="M33" s="165"/>
      <c r="N33" s="105"/>
      <c r="O33" s="105"/>
      <c r="P33" s="106">
        <f>M33-N33</f>
        <v>0</v>
      </c>
      <c r="R33" s="155"/>
    </row>
    <row r="34" spans="1:16" ht="16.5" customHeight="1">
      <c r="A34" s="24" t="s">
        <v>430</v>
      </c>
      <c r="C34" s="72"/>
      <c r="E34" s="166"/>
      <c r="F34" s="167"/>
      <c r="G34" s="168"/>
      <c r="H34" s="168"/>
      <c r="I34" s="168"/>
      <c r="J34" s="168"/>
      <c r="K34" s="168"/>
      <c r="L34" s="168"/>
      <c r="M34" s="169"/>
      <c r="N34" s="89" t="e">
        <f>-#REF!</f>
        <v>#REF!</v>
      </c>
      <c r="P34" s="106" t="e">
        <f>N34</f>
        <v>#REF!</v>
      </c>
    </row>
    <row r="35" spans="1:16" ht="15">
      <c r="A35" s="24" t="s">
        <v>431</v>
      </c>
      <c r="C35" s="72"/>
      <c r="E35" s="170">
        <v>367924171</v>
      </c>
      <c r="F35" s="167"/>
      <c r="G35" s="168"/>
      <c r="H35" s="168"/>
      <c r="I35" s="168"/>
      <c r="J35" s="168"/>
      <c r="K35" s="168"/>
      <c r="L35" s="168"/>
      <c r="M35" s="169"/>
      <c r="P35" s="106"/>
    </row>
    <row r="36" spans="1:16" ht="20.25" customHeight="1">
      <c r="A36" s="17" t="s">
        <v>432</v>
      </c>
      <c r="C36" s="72"/>
      <c r="E36" s="120">
        <f>E32-E34-E35</f>
        <v>10745722421</v>
      </c>
      <c r="F36" s="167"/>
      <c r="G36" s="168"/>
      <c r="H36" s="168"/>
      <c r="I36" s="168"/>
      <c r="J36" s="168"/>
      <c r="K36" s="168"/>
      <c r="L36" s="168"/>
      <c r="M36" s="169"/>
      <c r="N36" s="89" t="e">
        <f>#REF!</f>
        <v>#REF!</v>
      </c>
      <c r="P36" s="106" t="e">
        <f>N36</f>
        <v>#REF!</v>
      </c>
    </row>
    <row r="37" spans="3:16" ht="5.25" customHeight="1">
      <c r="C37" s="72"/>
      <c r="E37" s="166"/>
      <c r="F37" s="167"/>
      <c r="G37" s="168"/>
      <c r="H37" s="168"/>
      <c r="I37" s="168"/>
      <c r="J37" s="168"/>
      <c r="K37" s="168"/>
      <c r="L37" s="168"/>
      <c r="M37" s="169"/>
      <c r="P37" s="106">
        <f>M37-N37</f>
        <v>0</v>
      </c>
    </row>
    <row r="38" spans="1:16" ht="15">
      <c r="A38" s="17" t="s">
        <v>433</v>
      </c>
      <c r="E38" s="171">
        <v>1612</v>
      </c>
      <c r="G38" s="171">
        <v>2355</v>
      </c>
      <c r="H38" s="171"/>
      <c r="I38" s="103"/>
      <c r="J38" s="172"/>
      <c r="K38" s="173"/>
      <c r="P38" s="106">
        <f>M38-N38</f>
        <v>0</v>
      </c>
    </row>
    <row r="39" spans="9:16" ht="15">
      <c r="I39" s="103">
        <f>'[1]TM11'!E28</f>
        <v>8000000</v>
      </c>
      <c r="J39" s="172"/>
      <c r="K39" s="173">
        <f>I39*10</f>
        <v>80000000</v>
      </c>
      <c r="P39" s="106">
        <f>M39-N39</f>
        <v>0</v>
      </c>
    </row>
    <row r="40" spans="5:11" ht="15">
      <c r="E40" s="93" t="str">
        <f>'[1]TTC&amp;KS'!B16</f>
        <v>Lập, Ngày 29 tháng 07 năm 2010</v>
      </c>
      <c r="G40" s="93"/>
      <c r="H40" s="93"/>
      <c r="I40" s="155">
        <v>3000000</v>
      </c>
      <c r="K40" s="56">
        <f>I40*2</f>
        <v>6000000</v>
      </c>
    </row>
    <row r="41" spans="9:11" ht="6" customHeight="1">
      <c r="I41" s="174"/>
      <c r="K41" s="4">
        <f>(K39+K40)/12</f>
        <v>7166666.666666667</v>
      </c>
    </row>
    <row r="42" spans="1:11" ht="15">
      <c r="A42" s="65" t="str">
        <f>'[1]TTC&amp;KS'!A11</f>
        <v>Người lập biểu</v>
      </c>
      <c r="B42" s="375" t="str">
        <f>'[1]TTC&amp;KS'!A10</f>
        <v>Kế toán trưởng</v>
      </c>
      <c r="C42" s="375"/>
      <c r="D42" s="424" t="str">
        <f>'[1]TTC&amp;KS'!A9</f>
        <v> Tổng Giám đốc</v>
      </c>
      <c r="E42" s="424"/>
      <c r="F42" s="175"/>
      <c r="I42" s="155"/>
      <c r="J42" s="53"/>
      <c r="K42" s="53"/>
    </row>
    <row r="43" spans="9:11" ht="15">
      <c r="I43" s="174"/>
      <c r="K43" s="174"/>
    </row>
    <row r="48" spans="1:6" ht="15">
      <c r="A48" s="65" t="str">
        <f>'[1]TTC&amp;KS'!B11</f>
        <v>Viên Thiên Khanh</v>
      </c>
      <c r="B48" s="375" t="str">
        <f>'[1]TTC&amp;KS'!B10</f>
        <v>Nguyễn Thanh Bình</v>
      </c>
      <c r="C48" s="375"/>
      <c r="D48" s="424" t="str">
        <f>'[1]TTC&amp;KS'!B9</f>
        <v>Ma Đức Tú</v>
      </c>
      <c r="E48" s="424"/>
      <c r="F48" s="65"/>
    </row>
  </sheetData>
  <mergeCells count="10">
    <mergeCell ref="B48:C48"/>
    <mergeCell ref="D48:E48"/>
    <mergeCell ref="A13:B13"/>
    <mergeCell ref="A15:B15"/>
    <mergeCell ref="B42:C42"/>
    <mergeCell ref="D42:E42"/>
    <mergeCell ref="A4:E4"/>
    <mergeCell ref="A5:G5"/>
    <mergeCell ref="N7:O7"/>
    <mergeCell ref="A9:B9"/>
  </mergeCells>
  <printOptions/>
  <pageMargins left="0.75" right="0.18" top="0.57" bottom="0.59" header="0.35" footer="0.3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N60"/>
  <sheetViews>
    <sheetView workbookViewId="0" topLeftCell="A1">
      <selection activeCell="B61" sqref="B61"/>
    </sheetView>
  </sheetViews>
  <sheetFormatPr defaultColWidth="9.140625" defaultRowHeight="12.75"/>
  <cols>
    <col min="1" max="1" width="47.8515625" style="177" customWidth="1"/>
    <col min="2" max="2" width="6.7109375" style="177" customWidth="1"/>
    <col min="3" max="3" width="18.8515625" style="177" customWidth="1"/>
    <col min="4" max="4" width="1.28515625" style="177" customWidth="1"/>
    <col min="5" max="5" width="22.421875" style="186" customWidth="1"/>
    <col min="6" max="6" width="0.85546875" style="179" hidden="1" customWidth="1"/>
    <col min="7" max="7" width="18.28125" style="179" customWidth="1"/>
    <col min="8" max="8" width="1.1484375" style="177" customWidth="1"/>
    <col min="9" max="9" width="20.7109375" style="177" hidden="1" customWidth="1"/>
    <col min="10" max="10" width="19.7109375" style="177" hidden="1" customWidth="1"/>
    <col min="11" max="11" width="19.8515625" style="87" hidden="1" customWidth="1"/>
    <col min="12" max="12" width="18.421875" style="88" hidden="1" customWidth="1"/>
    <col min="13" max="13" width="19.00390625" style="88" hidden="1" customWidth="1"/>
    <col min="14" max="14" width="16.00390625" style="90" hidden="1" customWidth="1"/>
    <col min="15" max="19" width="0" style="177" hidden="1" customWidth="1"/>
    <col min="20" max="16384" width="9.140625" style="177" customWidth="1"/>
  </cols>
  <sheetData>
    <row r="1" spans="1:7" ht="15">
      <c r="A1" s="176" t="str">
        <f>'[1]TTC&amp;KS'!B4</f>
        <v>CÔNG TY CỔ PHẦN THƯƠNG MẠI XNK THỦ ĐỨC</v>
      </c>
      <c r="E1" s="178" t="str">
        <f>G1</f>
        <v>Báo cáo tài chính hợp nhất</v>
      </c>
      <c r="G1" s="180" t="str">
        <f>'[1]TTC&amp;KS'!B6</f>
        <v>Báo cáo tài chính hợp nhất</v>
      </c>
    </row>
    <row r="2" spans="1:7" ht="15">
      <c r="A2" s="181" t="str">
        <f>'[1]TTC&amp;KS'!B5</f>
        <v>231 Võ Văn Ngân, Quận Thủ Đức, TP. HCM</v>
      </c>
      <c r="B2" s="182"/>
      <c r="C2" s="182"/>
      <c r="D2" s="182"/>
      <c r="E2" s="183" t="str">
        <f>G2</f>
        <v>Cho 6 tháng đầu năm 2010 kết thúc ngày 30/06/2010</v>
      </c>
      <c r="F2" s="184"/>
      <c r="G2" s="185" t="str">
        <f>'[1]TTC&amp;KS'!B7</f>
        <v>Cho 6 tháng đầu năm 2010 kết thúc ngày 30/06/2010</v>
      </c>
    </row>
    <row r="4" spans="1:7" ht="20.25">
      <c r="A4" s="426" t="s">
        <v>434</v>
      </c>
      <c r="B4" s="426"/>
      <c r="C4" s="426"/>
      <c r="D4" s="426"/>
      <c r="E4" s="426"/>
      <c r="F4" s="187"/>
      <c r="G4" s="187"/>
    </row>
    <row r="5" spans="1:7" ht="15">
      <c r="A5" s="427" t="s">
        <v>435</v>
      </c>
      <c r="B5" s="427"/>
      <c r="C5" s="427"/>
      <c r="D5" s="427"/>
      <c r="E5" s="427"/>
      <c r="F5" s="187"/>
      <c r="G5" s="187"/>
    </row>
    <row r="6" spans="1:7" ht="15">
      <c r="A6" s="427" t="s">
        <v>406</v>
      </c>
      <c r="B6" s="427"/>
      <c r="C6" s="427"/>
      <c r="D6" s="427"/>
      <c r="E6" s="427"/>
      <c r="F6" s="187"/>
      <c r="G6" s="187"/>
    </row>
    <row r="8" spans="5:13" ht="15">
      <c r="E8" s="188" t="str">
        <f>+KQKDhn!E7</f>
        <v>Đơn vị tính: VND</v>
      </c>
      <c r="G8" s="189"/>
      <c r="L8" s="428" t="s">
        <v>52</v>
      </c>
      <c r="M8" s="428"/>
    </row>
    <row r="9" ht="6.75" customHeight="1"/>
    <row r="10" spans="1:14" s="190" customFormat="1" ht="36" customHeight="1" thickBot="1">
      <c r="A10" s="190" t="s">
        <v>53</v>
      </c>
      <c r="C10" s="191" t="s">
        <v>55</v>
      </c>
      <c r="E10" s="192" t="s">
        <v>406</v>
      </c>
      <c r="F10" s="193"/>
      <c r="G10" s="193" t="s">
        <v>436</v>
      </c>
      <c r="I10" s="194" t="s">
        <v>58</v>
      </c>
      <c r="J10" s="194" t="s">
        <v>59</v>
      </c>
      <c r="K10" s="195" t="s">
        <v>60</v>
      </c>
      <c r="L10" s="196" t="s">
        <v>58</v>
      </c>
      <c r="M10" s="196" t="s">
        <v>59</v>
      </c>
      <c r="N10" s="197" t="s">
        <v>437</v>
      </c>
    </row>
    <row r="11" spans="5:14" s="190" customFormat="1" ht="15" thickTop="1">
      <c r="E11" s="198"/>
      <c r="F11" s="193"/>
      <c r="G11" s="193"/>
      <c r="K11" s="101"/>
      <c r="L11" s="199"/>
      <c r="M11" s="199"/>
      <c r="N11" s="102"/>
    </row>
    <row r="12" ht="19.5" customHeight="1">
      <c r="A12" s="200" t="s">
        <v>438</v>
      </c>
    </row>
    <row r="13" spans="1:11" ht="29.25" customHeight="1">
      <c r="A13" s="429" t="s">
        <v>439</v>
      </c>
      <c r="B13" s="429"/>
      <c r="E13" s="186">
        <v>834833456836</v>
      </c>
      <c r="G13" s="179">
        <v>53804747261</v>
      </c>
      <c r="I13" s="186">
        <v>174633017501</v>
      </c>
      <c r="J13" s="186">
        <v>52720537531</v>
      </c>
      <c r="K13" s="107">
        <f>I13+J13</f>
        <v>227353555032</v>
      </c>
    </row>
    <row r="14" spans="1:11" ht="18" customHeight="1">
      <c r="A14" s="429" t="s">
        <v>440</v>
      </c>
      <c r="B14" s="429"/>
      <c r="E14" s="186">
        <v>-679674456073</v>
      </c>
      <c r="G14" s="179">
        <v>-51099691220</v>
      </c>
      <c r="I14" s="186">
        <v>-237029592175</v>
      </c>
      <c r="J14" s="186">
        <v>-39454704418</v>
      </c>
      <c r="K14" s="107">
        <f aca="true" t="shared" si="0" ref="K14:K19">I14+J14</f>
        <v>-276484296593</v>
      </c>
    </row>
    <row r="15" spans="1:11" ht="18.75" customHeight="1">
      <c r="A15" s="177" t="s">
        <v>441</v>
      </c>
      <c r="E15" s="186">
        <v>-14075862961</v>
      </c>
      <c r="G15" s="179">
        <v>-3083254053</v>
      </c>
      <c r="I15" s="186">
        <v>-5630381282</v>
      </c>
      <c r="J15" s="186">
        <v>-5440375478</v>
      </c>
      <c r="K15" s="107">
        <f t="shared" si="0"/>
        <v>-11070756760</v>
      </c>
    </row>
    <row r="16" spans="1:11" ht="18" customHeight="1">
      <c r="A16" s="177" t="s">
        <v>442</v>
      </c>
      <c r="E16" s="186">
        <v>-4383967458</v>
      </c>
      <c r="G16" s="179">
        <v>-1260452453</v>
      </c>
      <c r="I16" s="186">
        <v>-5153420723</v>
      </c>
      <c r="J16" s="186">
        <v>-1293608429</v>
      </c>
      <c r="K16" s="107">
        <f t="shared" si="0"/>
        <v>-6447029152</v>
      </c>
    </row>
    <row r="17" spans="1:11" ht="18" customHeight="1">
      <c r="A17" s="177" t="s">
        <v>443</v>
      </c>
      <c r="E17" s="186">
        <v>-3847297988</v>
      </c>
      <c r="G17" s="179">
        <v>-586943027</v>
      </c>
      <c r="I17" s="186">
        <v>-1816978899</v>
      </c>
      <c r="J17" s="186">
        <v>0</v>
      </c>
      <c r="K17" s="107">
        <f t="shared" si="0"/>
        <v>-1816978899</v>
      </c>
    </row>
    <row r="18" spans="1:11" ht="18" customHeight="1">
      <c r="A18" s="177" t="s">
        <v>444</v>
      </c>
      <c r="E18" s="186">
        <v>161951119573</v>
      </c>
      <c r="G18" s="179">
        <v>66630914704</v>
      </c>
      <c r="I18" s="186">
        <v>48346863426</v>
      </c>
      <c r="J18" s="186">
        <v>5843547459</v>
      </c>
      <c r="K18" s="107">
        <f t="shared" si="0"/>
        <v>54190410885</v>
      </c>
    </row>
    <row r="19" spans="1:11" ht="18" customHeight="1">
      <c r="A19" s="177" t="s">
        <v>445</v>
      </c>
      <c r="E19" s="186">
        <v>-148218796741</v>
      </c>
      <c r="G19" s="179">
        <v>-91238847574</v>
      </c>
      <c r="I19" s="186">
        <v>-26408017852</v>
      </c>
      <c r="J19" s="186">
        <v>-4533900065</v>
      </c>
      <c r="K19" s="107">
        <f t="shared" si="0"/>
        <v>-30941917917</v>
      </c>
    </row>
    <row r="20" spans="1:11" ht="18" customHeight="1">
      <c r="A20" s="201" t="s">
        <v>446</v>
      </c>
      <c r="E20" s="202">
        <f aca="true" t="shared" si="1" ref="E20:K20">SUM(E13:E19)</f>
        <v>146584195188</v>
      </c>
      <c r="F20" s="203">
        <f t="shared" si="1"/>
        <v>0</v>
      </c>
      <c r="G20" s="203">
        <f t="shared" si="1"/>
        <v>-26833526362</v>
      </c>
      <c r="H20" s="202">
        <f t="shared" si="1"/>
        <v>0</v>
      </c>
      <c r="I20" s="202">
        <f t="shared" si="1"/>
        <v>-53058510004</v>
      </c>
      <c r="J20" s="202">
        <f t="shared" si="1"/>
        <v>7841496600</v>
      </c>
      <c r="K20" s="204">
        <f t="shared" si="1"/>
        <v>-45217013404</v>
      </c>
    </row>
    <row r="21" ht="19.5" customHeight="1"/>
    <row r="22" ht="19.5" customHeight="1">
      <c r="A22" s="200" t="s">
        <v>447</v>
      </c>
    </row>
    <row r="23" spans="1:11" ht="30" customHeight="1">
      <c r="A23" s="429" t="s">
        <v>448</v>
      </c>
      <c r="B23" s="429"/>
      <c r="E23" s="205">
        <v>-3897748582</v>
      </c>
      <c r="G23" s="179">
        <v>-232205629</v>
      </c>
      <c r="I23" s="186">
        <v>-5084393130</v>
      </c>
      <c r="J23" s="186">
        <v>-3756188017</v>
      </c>
      <c r="K23" s="107">
        <f>I23+J23</f>
        <v>-8840581147</v>
      </c>
    </row>
    <row r="24" spans="1:11" ht="30" customHeight="1">
      <c r="A24" s="429" t="s">
        <v>449</v>
      </c>
      <c r="B24" s="429"/>
      <c r="G24" s="179">
        <v>5000000000</v>
      </c>
      <c r="I24" s="186">
        <v>350000000</v>
      </c>
      <c r="J24" s="186">
        <v>72033491</v>
      </c>
      <c r="K24" s="107">
        <f aca="true" t="shared" si="2" ref="K24:K29">I24+J24</f>
        <v>422033491</v>
      </c>
    </row>
    <row r="25" spans="1:11" ht="18.75" customHeight="1">
      <c r="A25" s="429" t="s">
        <v>450</v>
      </c>
      <c r="B25" s="429"/>
      <c r="E25" s="186">
        <v>-18631147874</v>
      </c>
      <c r="G25" s="179">
        <v>0</v>
      </c>
      <c r="I25" s="186">
        <v>0</v>
      </c>
      <c r="J25" s="186">
        <v>0</v>
      </c>
      <c r="K25" s="107">
        <f t="shared" si="2"/>
        <v>0</v>
      </c>
    </row>
    <row r="26" spans="1:11" ht="34.5" customHeight="1">
      <c r="A26" s="429" t="s">
        <v>451</v>
      </c>
      <c r="B26" s="429"/>
      <c r="E26" s="186">
        <v>16961727655</v>
      </c>
      <c r="G26" s="179">
        <v>0</v>
      </c>
      <c r="I26" s="186">
        <v>0</v>
      </c>
      <c r="J26" s="186">
        <v>0</v>
      </c>
      <c r="K26" s="107">
        <f t="shared" si="2"/>
        <v>0</v>
      </c>
    </row>
    <row r="27" spans="1:11" ht="18" customHeight="1">
      <c r="A27" s="177" t="s">
        <v>452</v>
      </c>
      <c r="G27" s="179">
        <v>-8725000000</v>
      </c>
      <c r="I27" s="186">
        <v>-31035001900</v>
      </c>
      <c r="J27" s="186">
        <v>0</v>
      </c>
      <c r="K27" s="107">
        <f t="shared" si="2"/>
        <v>-31035001900</v>
      </c>
    </row>
    <row r="28" spans="1:11" ht="18" customHeight="1">
      <c r="A28" s="177" t="s">
        <v>453</v>
      </c>
      <c r="G28" s="179">
        <v>7592000000</v>
      </c>
      <c r="I28" s="186">
        <v>0</v>
      </c>
      <c r="J28" s="186">
        <v>0</v>
      </c>
      <c r="K28" s="107">
        <f t="shared" si="2"/>
        <v>0</v>
      </c>
    </row>
    <row r="29" spans="1:11" ht="20.25" customHeight="1">
      <c r="A29" s="429" t="s">
        <v>454</v>
      </c>
      <c r="B29" s="429"/>
      <c r="E29" s="186">
        <v>2189673217</v>
      </c>
      <c r="G29" s="179">
        <v>164997000</v>
      </c>
      <c r="I29" s="186">
        <v>219976000</v>
      </c>
      <c r="J29" s="186">
        <v>0</v>
      </c>
      <c r="K29" s="107">
        <f t="shared" si="2"/>
        <v>219976000</v>
      </c>
    </row>
    <row r="30" spans="1:11" ht="16.5" customHeight="1">
      <c r="A30" s="201" t="s">
        <v>455</v>
      </c>
      <c r="E30" s="202">
        <f aca="true" t="shared" si="3" ref="E30:K30">SUM(E23:E29)</f>
        <v>-3377495584</v>
      </c>
      <c r="F30" s="203">
        <f t="shared" si="3"/>
        <v>0</v>
      </c>
      <c r="G30" s="203">
        <f t="shared" si="3"/>
        <v>3799791371</v>
      </c>
      <c r="H30" s="202">
        <f t="shared" si="3"/>
        <v>0</v>
      </c>
      <c r="I30" s="202">
        <f t="shared" si="3"/>
        <v>-35549419030</v>
      </c>
      <c r="J30" s="202">
        <f t="shared" si="3"/>
        <v>-3684154526</v>
      </c>
      <c r="K30" s="204">
        <f t="shared" si="3"/>
        <v>-39233573556</v>
      </c>
    </row>
    <row r="31" spans="5:7" ht="19.5" customHeight="1">
      <c r="E31" s="188" t="str">
        <f>G31</f>
        <v>(tiếp theo trang sau)</v>
      </c>
      <c r="G31" s="189" t="s">
        <v>456</v>
      </c>
    </row>
    <row r="32" ht="19.5" customHeight="1"/>
    <row r="33" ht="19.5" customHeight="1"/>
    <row r="34" ht="19.5" customHeight="1"/>
    <row r="35" ht="19.5" customHeight="1"/>
    <row r="36" ht="19.5" customHeight="1"/>
    <row r="37" ht="19.5" customHeight="1">
      <c r="A37" s="200" t="s">
        <v>457</v>
      </c>
    </row>
    <row r="38" spans="1:11" ht="28.5" customHeight="1">
      <c r="A38" s="429" t="s">
        <v>458</v>
      </c>
      <c r="B38" s="429"/>
      <c r="E38" s="186">
        <v>28858380000</v>
      </c>
      <c r="G38" s="179">
        <v>53187467135</v>
      </c>
      <c r="I38" s="186">
        <v>65664589600</v>
      </c>
      <c r="J38" s="186">
        <v>6456</v>
      </c>
      <c r="K38" s="107">
        <f aca="true" t="shared" si="4" ref="K38:K43">I38+J38</f>
        <v>65664596056</v>
      </c>
    </row>
    <row r="39" spans="1:11" ht="31.5" customHeight="1">
      <c r="A39" s="429" t="s">
        <v>459</v>
      </c>
      <c r="B39" s="429"/>
      <c r="E39" s="186">
        <v>-25000000</v>
      </c>
      <c r="G39" s="179">
        <v>0</v>
      </c>
      <c r="I39" s="186">
        <v>0</v>
      </c>
      <c r="J39" s="186">
        <v>0</v>
      </c>
      <c r="K39" s="107">
        <f t="shared" si="4"/>
        <v>0</v>
      </c>
    </row>
    <row r="40" spans="1:11" ht="16.5" customHeight="1">
      <c r="A40" s="177" t="s">
        <v>460</v>
      </c>
      <c r="E40" s="186">
        <v>11302199665</v>
      </c>
      <c r="G40" s="179">
        <v>29124841381</v>
      </c>
      <c r="I40" s="186">
        <v>143083414056</v>
      </c>
      <c r="J40" s="186">
        <v>30571909546</v>
      </c>
      <c r="K40" s="107">
        <f t="shared" si="4"/>
        <v>173655323602</v>
      </c>
    </row>
    <row r="41" spans="1:11" ht="16.5" customHeight="1">
      <c r="A41" s="177" t="s">
        <v>461</v>
      </c>
      <c r="E41" s="186">
        <v>-182024181365</v>
      </c>
      <c r="G41" s="179">
        <v>-30863991592</v>
      </c>
      <c r="I41" s="186">
        <v>-122675665493</v>
      </c>
      <c r="J41" s="186">
        <v>-37598372694</v>
      </c>
      <c r="K41" s="107">
        <f t="shared" si="4"/>
        <v>-160274038187</v>
      </c>
    </row>
    <row r="42" spans="1:11" ht="16.5" customHeight="1">
      <c r="A42" s="177" t="s">
        <v>462</v>
      </c>
      <c r="E42" s="186">
        <v>0</v>
      </c>
      <c r="G42" s="179">
        <v>0</v>
      </c>
      <c r="I42" s="186">
        <v>0</v>
      </c>
      <c r="J42" s="186">
        <v>0</v>
      </c>
      <c r="K42" s="107">
        <f t="shared" si="4"/>
        <v>0</v>
      </c>
    </row>
    <row r="43" spans="1:11" ht="16.5" customHeight="1">
      <c r="A43" s="177" t="s">
        <v>463</v>
      </c>
      <c r="E43" s="186">
        <v>0</v>
      </c>
      <c r="G43" s="179">
        <v>-2743223400</v>
      </c>
      <c r="I43" s="186">
        <v>-10415964800</v>
      </c>
      <c r="J43" s="186">
        <v>0</v>
      </c>
      <c r="K43" s="107">
        <f t="shared" si="4"/>
        <v>-10415964800</v>
      </c>
    </row>
    <row r="44" spans="1:11" ht="18" customHeight="1">
      <c r="A44" s="201" t="s">
        <v>464</v>
      </c>
      <c r="E44" s="202">
        <f aca="true" t="shared" si="5" ref="E44:K44">SUM(E38:E43)</f>
        <v>-141888601700</v>
      </c>
      <c r="F44" s="203">
        <f t="shared" si="5"/>
        <v>0</v>
      </c>
      <c r="G44" s="203">
        <f t="shared" si="5"/>
        <v>48705093524</v>
      </c>
      <c r="H44" s="202">
        <f t="shared" si="5"/>
        <v>0</v>
      </c>
      <c r="I44" s="202">
        <f t="shared" si="5"/>
        <v>75656373363</v>
      </c>
      <c r="J44" s="202">
        <f t="shared" si="5"/>
        <v>-7026456692</v>
      </c>
      <c r="K44" s="204">
        <f t="shared" si="5"/>
        <v>68629916671</v>
      </c>
    </row>
    <row r="46" spans="1:11" ht="18" customHeight="1">
      <c r="A46" s="200" t="s">
        <v>465</v>
      </c>
      <c r="E46" s="206">
        <f aca="true" t="shared" si="6" ref="E46:K46">E44+E30+E20</f>
        <v>1318097904</v>
      </c>
      <c r="F46" s="207">
        <f t="shared" si="6"/>
        <v>0</v>
      </c>
      <c r="G46" s="207">
        <f t="shared" si="6"/>
        <v>25671358533</v>
      </c>
      <c r="H46" s="206">
        <f t="shared" si="6"/>
        <v>0</v>
      </c>
      <c r="I46" s="206">
        <f t="shared" si="6"/>
        <v>-12951555671</v>
      </c>
      <c r="J46" s="206">
        <f t="shared" si="6"/>
        <v>-2869114618</v>
      </c>
      <c r="K46" s="104">
        <f t="shared" si="6"/>
        <v>-15820670289</v>
      </c>
    </row>
    <row r="48" spans="1:11" ht="18" customHeight="1">
      <c r="A48" s="200" t="s">
        <v>466</v>
      </c>
      <c r="E48" s="171">
        <f>'[1]BCDKT'!I15</f>
        <v>16801715425</v>
      </c>
      <c r="F48" s="207"/>
      <c r="G48" s="207">
        <v>2089975855</v>
      </c>
      <c r="I48" s="206">
        <f>G50</f>
        <v>18119813329</v>
      </c>
      <c r="J48" s="206">
        <v>3916005195</v>
      </c>
      <c r="K48" s="104">
        <f>I48+J48</f>
        <v>22035818524</v>
      </c>
    </row>
    <row r="49" spans="1:11" ht="28.5" customHeight="1">
      <c r="A49" s="429" t="s">
        <v>467</v>
      </c>
      <c r="B49" s="429"/>
      <c r="E49" s="27">
        <v>0</v>
      </c>
      <c r="G49" s="179">
        <v>-25794837</v>
      </c>
      <c r="I49" s="186">
        <v>95448094</v>
      </c>
      <c r="J49" s="208">
        <v>0</v>
      </c>
      <c r="K49" s="107">
        <f>I49+J49</f>
        <v>95448094</v>
      </c>
    </row>
    <row r="50" spans="1:11" ht="18" customHeight="1">
      <c r="A50" s="200" t="s">
        <v>468</v>
      </c>
      <c r="E50" s="171">
        <f aca="true" t="shared" si="7" ref="E50:K50">E46+E48+E49</f>
        <v>18119813329</v>
      </c>
      <c r="F50" s="207">
        <f t="shared" si="7"/>
        <v>0</v>
      </c>
      <c r="G50" s="207">
        <f>'[1]BCDKT'!G15</f>
        <v>18119813329</v>
      </c>
      <c r="H50" s="206">
        <f t="shared" si="7"/>
        <v>0</v>
      </c>
      <c r="I50" s="206">
        <f t="shared" si="7"/>
        <v>5263705752</v>
      </c>
      <c r="J50" s="206">
        <f t="shared" si="7"/>
        <v>1046890577</v>
      </c>
      <c r="K50" s="104">
        <f t="shared" si="7"/>
        <v>6310596329</v>
      </c>
    </row>
    <row r="51" spans="9:10" ht="15">
      <c r="I51" s="186">
        <f>'[1]BCDKT'!K15</f>
        <v>0</v>
      </c>
      <c r="J51" s="186">
        <f>'[1]BCDKT'!L15</f>
        <v>0</v>
      </c>
    </row>
    <row r="52" spans="5:10" ht="15">
      <c r="E52" s="188" t="str">
        <f>+'TTC&amp;KS'!B16</f>
        <v>Lập, Ngày 29 tháng 07 năm 2010</v>
      </c>
      <c r="G52" s="189" t="e">
        <f>#REF!</f>
        <v>#REF!</v>
      </c>
      <c r="I52" s="186">
        <f>'[1]BCDKT'!P15</f>
        <v>0</v>
      </c>
      <c r="J52" s="186">
        <f>'[1]BCDKT'!I15</f>
        <v>16801715425</v>
      </c>
    </row>
    <row r="53" spans="9:10" ht="15" hidden="1">
      <c r="I53" s="186">
        <f>E50-I52</f>
        <v>18119813329</v>
      </c>
      <c r="J53" s="186">
        <f>G50-J52</f>
        <v>1318097904</v>
      </c>
    </row>
    <row r="54" spans="1:9" ht="15">
      <c r="A54" s="209" t="str">
        <f>+'TTC&amp;KS'!A11</f>
        <v>Người lập biểu</v>
      </c>
      <c r="B54" s="430" t="str">
        <f>'[1]TTC&amp;KS'!A10</f>
        <v>Kế toán trưởng</v>
      </c>
      <c r="C54" s="430"/>
      <c r="E54" s="210" t="str">
        <f>+'TTC&amp;KS'!A9</f>
        <v> Tổng Giám đốc</v>
      </c>
      <c r="F54" s="211" t="e">
        <f>#REF!</f>
        <v>#REF!</v>
      </c>
      <c r="I54" s="186">
        <f>E50-'[1]BCDKT'!G15</f>
        <v>0</v>
      </c>
    </row>
    <row r="60" spans="1:6" ht="15">
      <c r="A60" s="209" t="str">
        <f>'[1]TTC&amp;KS'!B11</f>
        <v>Viên Thiên Khanh</v>
      </c>
      <c r="B60" s="430" t="str">
        <f>'[1]TTC&amp;KS'!B10</f>
        <v>Nguyễn Thanh Bình</v>
      </c>
      <c r="C60" s="430"/>
      <c r="E60" s="210" t="str">
        <f>F60</f>
        <v>Ma Đức Tú</v>
      </c>
      <c r="F60" s="211" t="str">
        <f>'[1]TTC&amp;KS'!B9</f>
        <v>Ma Đức Tú</v>
      </c>
    </row>
  </sheetData>
  <mergeCells count="16">
    <mergeCell ref="A39:B39"/>
    <mergeCell ref="A49:B49"/>
    <mergeCell ref="B54:C54"/>
    <mergeCell ref="B60:C60"/>
    <mergeCell ref="A25:B25"/>
    <mergeCell ref="A26:B26"/>
    <mergeCell ref="A29:B29"/>
    <mergeCell ref="A38:B38"/>
    <mergeCell ref="A13:B13"/>
    <mergeCell ref="A14:B14"/>
    <mergeCell ref="A23:B23"/>
    <mergeCell ref="A24:B24"/>
    <mergeCell ref="A4:E4"/>
    <mergeCell ref="A5:E5"/>
    <mergeCell ref="A6:E6"/>
    <mergeCell ref="L8:M8"/>
  </mergeCells>
  <printOptions/>
  <pageMargins left="0.75" right="0.18"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284"/>
  <sheetViews>
    <sheetView workbookViewId="0" topLeftCell="A1">
      <selection activeCell="H22" sqref="H22"/>
    </sheetView>
  </sheetViews>
  <sheetFormatPr defaultColWidth="9.140625" defaultRowHeight="12.75"/>
  <cols>
    <col min="1" max="1" width="2.7109375" style="63" customWidth="1"/>
    <col min="2" max="2" width="4.7109375" style="63" customWidth="1"/>
    <col min="3" max="3" width="10.00390625" style="63" customWidth="1"/>
    <col min="4" max="7" width="10.7109375" style="63" customWidth="1"/>
    <col min="8" max="8" width="7.28125" style="63" customWidth="1"/>
    <col min="9" max="11" width="10.7109375" style="63" customWidth="1"/>
    <col min="12" max="16384" width="9.140625" style="63" customWidth="1"/>
  </cols>
  <sheetData>
    <row r="1" spans="1:11" s="71" customFormat="1" ht="12.75">
      <c r="A1" s="212" t="str">
        <f>'[1]TTC&amp;KS'!B4</f>
        <v>CÔNG TY CỔ PHẦN THƯƠNG MẠI XNK THỦ ĐỨC</v>
      </c>
      <c r="K1" s="213" t="str">
        <f>'[1]TTC&amp;KS'!B6</f>
        <v>Báo cáo tài chính hợp nhất</v>
      </c>
    </row>
    <row r="2" spans="1:11" s="71" customFormat="1" ht="12.75">
      <c r="A2" s="214" t="str">
        <f>'[1]TTC&amp;KS'!B5</f>
        <v>231 Võ Văn Ngân, Quận Thủ Đức, TP. HCM</v>
      </c>
      <c r="B2" s="214"/>
      <c r="C2" s="214"/>
      <c r="D2" s="214"/>
      <c r="E2" s="214"/>
      <c r="F2" s="214"/>
      <c r="G2" s="214"/>
      <c r="H2" s="214"/>
      <c r="I2" s="214"/>
      <c r="J2" s="214"/>
      <c r="K2" s="215" t="str">
        <f>'[1]TTC&amp;KS'!B7</f>
        <v>Cho 6 tháng đầu năm 2010 kết thúc ngày 30/06/2010</v>
      </c>
    </row>
    <row r="4" spans="1:11" ht="20.25">
      <c r="A4" s="216" t="s">
        <v>469</v>
      </c>
      <c r="B4" s="217"/>
      <c r="C4" s="217"/>
      <c r="D4" s="217"/>
      <c r="E4" s="217"/>
      <c r="F4" s="217"/>
      <c r="G4" s="217"/>
      <c r="H4" s="217"/>
      <c r="I4" s="217"/>
      <c r="J4" s="217"/>
      <c r="K4" s="217"/>
    </row>
    <row r="5" spans="1:11" ht="15">
      <c r="A5" s="218" t="s">
        <v>406</v>
      </c>
      <c r="B5" s="217"/>
      <c r="C5" s="217"/>
      <c r="D5" s="217"/>
      <c r="E5" s="217"/>
      <c r="F5" s="217"/>
      <c r="G5" s="217"/>
      <c r="H5" s="217"/>
      <c r="I5" s="217"/>
      <c r="J5" s="217"/>
      <c r="K5" s="217"/>
    </row>
    <row r="7" spans="1:2" ht="15">
      <c r="A7" s="219" t="s">
        <v>470</v>
      </c>
      <c r="B7" s="219" t="s">
        <v>471</v>
      </c>
    </row>
    <row r="8" spans="1:2" ht="4.5" customHeight="1">
      <c r="A8" s="219"/>
      <c r="B8" s="219"/>
    </row>
    <row r="9" spans="1:2" ht="15">
      <c r="A9" s="219"/>
      <c r="B9" s="219" t="s">
        <v>472</v>
      </c>
    </row>
    <row r="10" ht="5.25" customHeight="1"/>
    <row r="11" spans="2:11" ht="51.75" customHeight="1">
      <c r="B11" s="397" t="s">
        <v>988</v>
      </c>
      <c r="C11" s="398"/>
      <c r="D11" s="398"/>
      <c r="E11" s="398"/>
      <c r="F11" s="398"/>
      <c r="G11" s="398"/>
      <c r="H11" s="398"/>
      <c r="I11" s="398"/>
      <c r="J11" s="398"/>
      <c r="K11" s="399"/>
    </row>
    <row r="12" spans="2:11" ht="48.75" customHeight="1" hidden="1">
      <c r="B12" s="405" t="s">
        <v>473</v>
      </c>
      <c r="C12" s="405"/>
      <c r="D12" s="405"/>
      <c r="E12" s="405"/>
      <c r="F12" s="405"/>
      <c r="G12" s="405"/>
      <c r="H12" s="405"/>
      <c r="I12" s="405"/>
      <c r="J12" s="405"/>
      <c r="K12" s="405"/>
    </row>
    <row r="13" ht="3" customHeight="1"/>
    <row r="14" ht="15">
      <c r="B14" s="4" t="s">
        <v>990</v>
      </c>
    </row>
    <row r="15" ht="4.5" customHeight="1">
      <c r="B15" s="4"/>
    </row>
    <row r="16" spans="2:11" ht="15">
      <c r="B16" s="4" t="s">
        <v>991</v>
      </c>
      <c r="C16" s="4"/>
      <c r="D16" s="4"/>
      <c r="E16" s="4"/>
      <c r="F16" s="4"/>
      <c r="G16" s="4"/>
      <c r="H16" s="4"/>
      <c r="I16" s="4"/>
      <c r="J16" s="4"/>
      <c r="K16" s="4"/>
    </row>
    <row r="17" ht="4.5" customHeight="1">
      <c r="B17" s="4"/>
    </row>
    <row r="18" ht="15">
      <c r="B18" s="4" t="s">
        <v>992</v>
      </c>
    </row>
    <row r="19" ht="4.5" customHeight="1">
      <c r="B19" s="4"/>
    </row>
    <row r="20" s="4" customFormat="1" ht="15">
      <c r="B20" s="4" t="s">
        <v>993</v>
      </c>
    </row>
    <row r="21" s="4" customFormat="1" ht="4.5" customHeight="1"/>
    <row r="22" s="4" customFormat="1" ht="15">
      <c r="B22" s="4" t="s">
        <v>994</v>
      </c>
    </row>
    <row r="23" s="4" customFormat="1" ht="3.75" customHeight="1"/>
    <row r="24" s="4" customFormat="1" ht="18.75" customHeight="1">
      <c r="B24" s="4" t="s">
        <v>995</v>
      </c>
    </row>
    <row r="25" s="4" customFormat="1" ht="3" customHeight="1"/>
    <row r="26" s="4" customFormat="1" ht="18.75" customHeight="1">
      <c r="B26" s="4" t="s">
        <v>996</v>
      </c>
    </row>
    <row r="27" s="4" customFormat="1" ht="5.25" customHeight="1"/>
    <row r="28" spans="1:2" s="4" customFormat="1" ht="18" customHeight="1">
      <c r="A28" s="24"/>
      <c r="B28" s="24" t="s">
        <v>997</v>
      </c>
    </row>
    <row r="29" spans="1:11" s="4" customFormat="1" ht="28.5" customHeight="1">
      <c r="A29" s="20"/>
      <c r="B29" s="402" t="s">
        <v>998</v>
      </c>
      <c r="C29" s="403"/>
      <c r="D29" s="403"/>
      <c r="E29" s="403"/>
      <c r="F29" s="403"/>
      <c r="G29" s="403"/>
      <c r="H29" s="403"/>
      <c r="I29" s="403"/>
      <c r="J29" s="403"/>
      <c r="K29" s="403"/>
    </row>
    <row r="30" spans="1:11" s="25" customFormat="1" ht="16.5" customHeight="1">
      <c r="A30" s="438" t="s">
        <v>999</v>
      </c>
      <c r="B30" s="438"/>
      <c r="C30" s="438"/>
      <c r="D30" s="438"/>
      <c r="E30" s="438"/>
      <c r="F30" s="438"/>
      <c r="G30" s="438"/>
      <c r="H30" s="438"/>
      <c r="I30" s="438"/>
      <c r="J30" s="438"/>
      <c r="K30" s="438"/>
    </row>
    <row r="31" spans="1:11" s="25" customFormat="1" ht="93" customHeight="1">
      <c r="A31" s="220"/>
      <c r="B31" s="404" t="s">
        <v>1000</v>
      </c>
      <c r="C31" s="405"/>
      <c r="D31" s="405"/>
      <c r="E31" s="405"/>
      <c r="F31" s="405"/>
      <c r="G31" s="405"/>
      <c r="H31" s="405"/>
      <c r="I31" s="405"/>
      <c r="J31" s="405"/>
      <c r="K31" s="405"/>
    </row>
    <row r="32" s="25" customFormat="1" ht="16.5" customHeight="1">
      <c r="A32" s="25" t="s">
        <v>1001</v>
      </c>
    </row>
    <row r="33" s="25" customFormat="1" ht="17.25" customHeight="1">
      <c r="A33" s="25" t="s">
        <v>1002</v>
      </c>
    </row>
    <row r="34" s="4" customFormat="1" ht="5.25" customHeight="1"/>
    <row r="35" spans="1:2" s="4" customFormat="1" ht="15">
      <c r="A35" s="24"/>
      <c r="B35" s="24" t="s">
        <v>1003</v>
      </c>
    </row>
    <row r="36" spans="1:2" s="4" customFormat="1" ht="21.75" customHeight="1">
      <c r="A36" s="20"/>
      <c r="B36" s="20" t="s">
        <v>1004</v>
      </c>
    </row>
    <row r="37" s="4" customFormat="1" ht="17.25" customHeight="1">
      <c r="A37" s="4" t="s">
        <v>1005</v>
      </c>
    </row>
    <row r="38" s="4" customFormat="1" ht="18.75" customHeight="1">
      <c r="A38" s="25" t="s">
        <v>1006</v>
      </c>
    </row>
    <row r="39" s="4" customFormat="1" ht="19.5" customHeight="1">
      <c r="A39" s="25" t="s">
        <v>1007</v>
      </c>
    </row>
    <row r="40" ht="8.25" customHeight="1">
      <c r="B40" s="4"/>
    </row>
    <row r="41" ht="15" hidden="1">
      <c r="B41" s="221" t="s">
        <v>474</v>
      </c>
    </row>
    <row r="42" ht="8.25" customHeight="1" hidden="1"/>
    <row r="43" spans="2:9" ht="15" hidden="1">
      <c r="B43" s="221" t="s">
        <v>1034</v>
      </c>
      <c r="G43" s="219" t="s">
        <v>475</v>
      </c>
      <c r="I43" s="219"/>
    </row>
    <row r="44" spans="2:9" ht="7.5" customHeight="1" hidden="1">
      <c r="B44" s="221"/>
      <c r="I44" s="219"/>
    </row>
    <row r="45" ht="15" hidden="1">
      <c r="B45" s="222"/>
    </row>
    <row r="46" ht="9" customHeight="1" hidden="1">
      <c r="B46" s="222"/>
    </row>
    <row r="47" ht="15" hidden="1">
      <c r="B47" s="222"/>
    </row>
    <row r="48" ht="15">
      <c r="B48" s="219" t="s">
        <v>476</v>
      </c>
    </row>
    <row r="49" ht="3.75" customHeight="1">
      <c r="B49" s="219"/>
    </row>
    <row r="50" ht="15">
      <c r="B50" s="223" t="s">
        <v>477</v>
      </c>
    </row>
    <row r="51" ht="3.75" customHeight="1"/>
    <row r="52" ht="15">
      <c r="B52" s="219" t="s">
        <v>478</v>
      </c>
    </row>
    <row r="53" ht="5.25" customHeight="1">
      <c r="B53" s="219"/>
    </row>
    <row r="54" spans="2:11" ht="105.75" customHeight="1">
      <c r="B54" s="405" t="s">
        <v>479</v>
      </c>
      <c r="C54" s="405"/>
      <c r="D54" s="405"/>
      <c r="E54" s="405"/>
      <c r="F54" s="405"/>
      <c r="G54" s="405"/>
      <c r="H54" s="405"/>
      <c r="I54" s="405"/>
      <c r="J54" s="405"/>
      <c r="K54" s="405"/>
    </row>
    <row r="55" ht="6" customHeight="1"/>
    <row r="56" spans="1:2" ht="15">
      <c r="A56" s="219" t="s">
        <v>480</v>
      </c>
      <c r="B56" s="219" t="s">
        <v>481</v>
      </c>
    </row>
    <row r="57" spans="1:2" ht="4.5" customHeight="1">
      <c r="A57" s="219"/>
      <c r="B57" s="219"/>
    </row>
    <row r="58" spans="2:11" ht="15">
      <c r="B58" s="435" t="s">
        <v>482</v>
      </c>
      <c r="C58" s="379"/>
      <c r="D58" s="379"/>
      <c r="E58" s="379"/>
      <c r="F58" s="379"/>
      <c r="G58" s="379"/>
      <c r="H58" s="379"/>
      <c r="I58" s="379"/>
      <c r="J58" s="379"/>
      <c r="K58" s="379"/>
    </row>
    <row r="59" spans="2:11" ht="4.5" customHeight="1">
      <c r="B59" s="224"/>
      <c r="C59" s="137"/>
      <c r="D59" s="137"/>
      <c r="E59" s="137"/>
      <c r="F59" s="137"/>
      <c r="G59" s="137"/>
      <c r="H59" s="137"/>
      <c r="I59" s="137"/>
      <c r="J59" s="137"/>
      <c r="K59" s="137"/>
    </row>
    <row r="60" spans="2:11" ht="15">
      <c r="B60" s="405" t="s">
        <v>483</v>
      </c>
      <c r="C60" s="405"/>
      <c r="D60" s="405"/>
      <c r="E60" s="405"/>
      <c r="F60" s="405"/>
      <c r="G60" s="405"/>
      <c r="H60" s="405"/>
      <c r="I60" s="405"/>
      <c r="J60" s="405"/>
      <c r="K60" s="405"/>
    </row>
    <row r="61" ht="3.75" customHeight="1">
      <c r="B61" s="219"/>
    </row>
    <row r="62" spans="2:11" ht="16.5" customHeight="1">
      <c r="B62" s="405" t="s">
        <v>484</v>
      </c>
      <c r="C62" s="405"/>
      <c r="D62" s="405"/>
      <c r="E62" s="405"/>
      <c r="F62" s="405"/>
      <c r="G62" s="405"/>
      <c r="H62" s="405"/>
      <c r="I62" s="405"/>
      <c r="J62" s="405"/>
      <c r="K62" s="405"/>
    </row>
    <row r="63" ht="6" customHeight="1"/>
    <row r="64" spans="1:2" ht="15">
      <c r="A64" s="219"/>
      <c r="B64" s="219" t="s">
        <v>485</v>
      </c>
    </row>
    <row r="65" spans="1:2" ht="5.25" customHeight="1">
      <c r="A65" s="219"/>
      <c r="B65" s="219"/>
    </row>
    <row r="66" ht="15">
      <c r="B66" s="219" t="s">
        <v>486</v>
      </c>
    </row>
    <row r="67" ht="4.5" customHeight="1">
      <c r="B67" s="219"/>
    </row>
    <row r="68" spans="2:11" ht="31.5" customHeight="1">
      <c r="B68" s="405" t="s">
        <v>487</v>
      </c>
      <c r="C68" s="405"/>
      <c r="D68" s="405"/>
      <c r="E68" s="405"/>
      <c r="F68" s="405"/>
      <c r="G68" s="405"/>
      <c r="H68" s="405"/>
      <c r="I68" s="405"/>
      <c r="J68" s="405"/>
      <c r="K68" s="405"/>
    </row>
    <row r="69" ht="5.25" customHeight="1"/>
    <row r="70" ht="15">
      <c r="B70" s="219" t="s">
        <v>488</v>
      </c>
    </row>
    <row r="71" ht="8.25" customHeight="1"/>
    <row r="72" spans="2:11" ht="48.75" customHeight="1">
      <c r="B72" s="390" t="s">
        <v>489</v>
      </c>
      <c r="C72" s="390"/>
      <c r="D72" s="390"/>
      <c r="E72" s="390"/>
      <c r="F72" s="390"/>
      <c r="G72" s="390"/>
      <c r="H72" s="390"/>
      <c r="I72" s="390"/>
      <c r="J72" s="390"/>
      <c r="K72" s="390"/>
    </row>
    <row r="73" ht="9" customHeight="1"/>
    <row r="74" ht="15">
      <c r="B74" s="219" t="s">
        <v>490</v>
      </c>
    </row>
    <row r="75" ht="5.25" customHeight="1">
      <c r="B75" s="219"/>
    </row>
    <row r="76" spans="2:11" ht="15">
      <c r="B76" s="405" t="s">
        <v>491</v>
      </c>
      <c r="C76" s="405"/>
      <c r="D76" s="405"/>
      <c r="E76" s="405"/>
      <c r="F76" s="405"/>
      <c r="G76" s="405"/>
      <c r="H76" s="405"/>
      <c r="I76" s="405"/>
      <c r="J76" s="405"/>
      <c r="K76" s="405"/>
    </row>
    <row r="77" spans="1:2" ht="4.5" customHeight="1">
      <c r="A77" s="219"/>
      <c r="B77" s="219"/>
    </row>
    <row r="78" ht="15">
      <c r="B78" s="219" t="s">
        <v>492</v>
      </c>
    </row>
    <row r="79" ht="4.5" customHeight="1">
      <c r="B79" s="219"/>
    </row>
    <row r="80" ht="15">
      <c r="B80" s="219" t="s">
        <v>493</v>
      </c>
    </row>
    <row r="81" ht="4.5" customHeight="1">
      <c r="B81" s="225"/>
    </row>
    <row r="82" spans="2:11" ht="50.25" customHeight="1">
      <c r="B82" s="405" t="s">
        <v>494</v>
      </c>
      <c r="C82" s="405"/>
      <c r="D82" s="405"/>
      <c r="E82" s="405"/>
      <c r="F82" s="405"/>
      <c r="G82" s="405"/>
      <c r="H82" s="405"/>
      <c r="I82" s="405"/>
      <c r="J82" s="405"/>
      <c r="K82" s="405"/>
    </row>
    <row r="83" ht="4.5" customHeight="1"/>
    <row r="84" spans="2:11" ht="33" customHeight="1">
      <c r="B84" s="405" t="s">
        <v>495</v>
      </c>
      <c r="C84" s="405"/>
      <c r="D84" s="405"/>
      <c r="E84" s="405"/>
      <c r="F84" s="405"/>
      <c r="G84" s="405"/>
      <c r="H84" s="405"/>
      <c r="I84" s="405"/>
      <c r="J84" s="405"/>
      <c r="K84" s="405"/>
    </row>
    <row r="85" ht="4.5" customHeight="1"/>
    <row r="86" spans="2:11" ht="37.5" customHeight="1">
      <c r="B86" s="390" t="s">
        <v>496</v>
      </c>
      <c r="C86" s="390"/>
      <c r="D86" s="390"/>
      <c r="E86" s="390"/>
      <c r="F86" s="390"/>
      <c r="G86" s="390"/>
      <c r="H86" s="390"/>
      <c r="I86" s="390"/>
      <c r="J86" s="390"/>
      <c r="K86" s="390"/>
    </row>
    <row r="87" ht="6" customHeight="1"/>
    <row r="88" ht="16.5" customHeight="1">
      <c r="B88" s="219" t="s">
        <v>497</v>
      </c>
    </row>
    <row r="89" ht="3.75" customHeight="1"/>
    <row r="90" spans="2:11" ht="49.5" customHeight="1">
      <c r="B90" s="405" t="s">
        <v>498</v>
      </c>
      <c r="C90" s="405"/>
      <c r="D90" s="405"/>
      <c r="E90" s="405"/>
      <c r="F90" s="405"/>
      <c r="G90" s="405"/>
      <c r="H90" s="405"/>
      <c r="I90" s="405"/>
      <c r="J90" s="405"/>
      <c r="K90" s="405"/>
    </row>
    <row r="91" ht="3.75" customHeight="1"/>
    <row r="92" spans="2:11" ht="48" customHeight="1">
      <c r="B92" s="405" t="s">
        <v>499</v>
      </c>
      <c r="C92" s="405"/>
      <c r="D92" s="405"/>
      <c r="E92" s="405"/>
      <c r="F92" s="405"/>
      <c r="G92" s="405"/>
      <c r="H92" s="405"/>
      <c r="I92" s="405"/>
      <c r="J92" s="405"/>
      <c r="K92" s="405"/>
    </row>
    <row r="93" ht="5.25" customHeight="1"/>
    <row r="94" spans="2:11" ht="18.75" customHeight="1">
      <c r="B94" s="405" t="s">
        <v>500</v>
      </c>
      <c r="C94" s="405"/>
      <c r="D94" s="405"/>
      <c r="E94" s="405"/>
      <c r="F94" s="405"/>
      <c r="G94" s="405"/>
      <c r="H94" s="405"/>
      <c r="I94" s="405"/>
      <c r="J94" s="405"/>
      <c r="K94" s="405"/>
    </row>
    <row r="95" ht="4.5" customHeight="1"/>
    <row r="96" spans="2:11" ht="30" customHeight="1" hidden="1">
      <c r="B96" s="390" t="s">
        <v>501</v>
      </c>
      <c r="C96" s="390"/>
      <c r="D96" s="390"/>
      <c r="E96" s="390"/>
      <c r="F96" s="390"/>
      <c r="G96" s="390"/>
      <c r="H96" s="390"/>
      <c r="I96" s="390"/>
      <c r="J96" s="390"/>
      <c r="K96" s="390"/>
    </row>
    <row r="97" ht="9.75" customHeight="1" hidden="1"/>
    <row r="98" ht="15">
      <c r="B98" s="219" t="s">
        <v>502</v>
      </c>
    </row>
    <row r="99" ht="5.25" customHeight="1"/>
    <row r="100" spans="2:11" ht="35.25" customHeight="1">
      <c r="B100" s="436" t="s">
        <v>503</v>
      </c>
      <c r="C100" s="405"/>
      <c r="D100" s="405"/>
      <c r="E100" s="405"/>
      <c r="F100" s="405"/>
      <c r="G100" s="405"/>
      <c r="H100" s="405"/>
      <c r="I100" s="405"/>
      <c r="J100" s="405"/>
      <c r="K100" s="405"/>
    </row>
    <row r="101" spans="2:11" ht="15" customHeight="1">
      <c r="B101" s="433" t="s">
        <v>504</v>
      </c>
      <c r="C101" s="434"/>
      <c r="D101" s="434"/>
      <c r="E101" s="434"/>
      <c r="F101" s="434"/>
      <c r="G101" s="434"/>
      <c r="H101" s="434"/>
      <c r="I101" s="434"/>
      <c r="J101" s="434"/>
      <c r="K101" s="434"/>
    </row>
    <row r="102" spans="2:11" ht="3.75" customHeight="1">
      <c r="B102" s="135"/>
      <c r="C102" s="136"/>
      <c r="D102" s="136"/>
      <c r="E102" s="136"/>
      <c r="F102" s="136"/>
      <c r="G102" s="136"/>
      <c r="H102" s="136"/>
      <c r="I102" s="136"/>
      <c r="J102" s="136"/>
      <c r="K102" s="136"/>
    </row>
    <row r="103" spans="2:11" ht="15" customHeight="1">
      <c r="B103" s="433" t="s">
        <v>505</v>
      </c>
      <c r="C103" s="434"/>
      <c r="D103" s="434"/>
      <c r="E103" s="434"/>
      <c r="F103" s="434"/>
      <c r="G103" s="434"/>
      <c r="H103" s="434"/>
      <c r="I103" s="434"/>
      <c r="J103" s="434"/>
      <c r="K103" s="434"/>
    </row>
    <row r="104" ht="4.5" customHeight="1"/>
    <row r="105" spans="2:11" ht="51.75" customHeight="1">
      <c r="B105" s="436" t="s">
        <v>506</v>
      </c>
      <c r="C105" s="405"/>
      <c r="D105" s="405"/>
      <c r="E105" s="405"/>
      <c r="F105" s="405"/>
      <c r="G105" s="405"/>
      <c r="H105" s="405"/>
      <c r="I105" s="405"/>
      <c r="J105" s="405"/>
      <c r="K105" s="405"/>
    </row>
    <row r="106" ht="5.25" customHeight="1"/>
    <row r="107" ht="15">
      <c r="B107" s="219" t="s">
        <v>507</v>
      </c>
    </row>
    <row r="108" ht="4.5" customHeight="1">
      <c r="B108" s="219"/>
    </row>
    <row r="109" spans="2:11" ht="39" customHeight="1">
      <c r="B109" s="405" t="s">
        <v>508</v>
      </c>
      <c r="C109" s="405"/>
      <c r="D109" s="405"/>
      <c r="E109" s="405"/>
      <c r="F109" s="405"/>
      <c r="G109" s="405"/>
      <c r="H109" s="405"/>
      <c r="I109" s="405"/>
      <c r="J109" s="405"/>
      <c r="K109" s="405"/>
    </row>
    <row r="110" ht="4.5" customHeight="1"/>
    <row r="111" spans="2:11" ht="63.75" customHeight="1" hidden="1">
      <c r="B111" s="390" t="s">
        <v>509</v>
      </c>
      <c r="C111" s="390"/>
      <c r="D111" s="390"/>
      <c r="E111" s="390"/>
      <c r="F111" s="390"/>
      <c r="G111" s="390"/>
      <c r="H111" s="390"/>
      <c r="I111" s="390"/>
      <c r="J111" s="390"/>
      <c r="K111" s="390"/>
    </row>
    <row r="112" ht="7.5" customHeight="1" hidden="1"/>
    <row r="113" spans="2:11" ht="17.25" customHeight="1">
      <c r="B113" s="405" t="s">
        <v>510</v>
      </c>
      <c r="C113" s="405"/>
      <c r="D113" s="405"/>
      <c r="E113" s="405"/>
      <c r="F113" s="405"/>
      <c r="G113" s="405"/>
      <c r="H113" s="405"/>
      <c r="I113" s="405"/>
      <c r="J113" s="405"/>
      <c r="K113" s="405"/>
    </row>
    <row r="114" ht="7.5" customHeight="1"/>
    <row r="115" spans="2:9" ht="15">
      <c r="B115" s="228" t="s">
        <v>5</v>
      </c>
      <c r="C115" s="63" t="s">
        <v>511</v>
      </c>
      <c r="I115" s="223" t="s">
        <v>512</v>
      </c>
    </row>
    <row r="116" spans="2:9" ht="5.25" customHeight="1">
      <c r="B116" s="228"/>
      <c r="I116" s="223"/>
    </row>
    <row r="117" spans="2:9" ht="15">
      <c r="B117" s="228" t="s">
        <v>5</v>
      </c>
      <c r="C117" s="63" t="s">
        <v>513</v>
      </c>
      <c r="I117" s="223" t="s">
        <v>514</v>
      </c>
    </row>
    <row r="118" spans="2:9" ht="6.75" customHeight="1">
      <c r="B118" s="228"/>
      <c r="I118" s="223"/>
    </row>
    <row r="119" spans="2:9" ht="15">
      <c r="B119" s="228" t="s">
        <v>5</v>
      </c>
      <c r="C119" s="63" t="s">
        <v>515</v>
      </c>
      <c r="I119" s="223" t="s">
        <v>516</v>
      </c>
    </row>
    <row r="120" spans="2:9" ht="5.25" customHeight="1">
      <c r="B120" s="228"/>
      <c r="I120" s="223"/>
    </row>
    <row r="121" spans="2:9" ht="15">
      <c r="B121" s="228" t="s">
        <v>5</v>
      </c>
      <c r="C121" s="63" t="s">
        <v>517</v>
      </c>
      <c r="I121" s="223" t="s">
        <v>518</v>
      </c>
    </row>
    <row r="122" spans="2:9" ht="6" customHeight="1">
      <c r="B122" s="228"/>
      <c r="I122" s="223"/>
    </row>
    <row r="123" spans="2:9" ht="15" hidden="1">
      <c r="B123" s="228" t="s">
        <v>5</v>
      </c>
      <c r="C123" s="63" t="s">
        <v>519</v>
      </c>
      <c r="I123" s="223" t="s">
        <v>520</v>
      </c>
    </row>
    <row r="124" spans="2:9" ht="15" hidden="1">
      <c r="B124" s="228" t="s">
        <v>5</v>
      </c>
      <c r="C124" s="63" t="s">
        <v>521</v>
      </c>
      <c r="I124" s="223"/>
    </row>
    <row r="125" ht="9.75" customHeight="1" hidden="1"/>
    <row r="126" spans="2:11" ht="44.25" customHeight="1" hidden="1">
      <c r="B126" s="390" t="s">
        <v>522</v>
      </c>
      <c r="C126" s="390"/>
      <c r="D126" s="390"/>
      <c r="E126" s="390"/>
      <c r="F126" s="390"/>
      <c r="G126" s="390"/>
      <c r="H126" s="390"/>
      <c r="I126" s="390"/>
      <c r="J126" s="390"/>
      <c r="K126" s="390"/>
    </row>
    <row r="127" ht="9.75" customHeight="1" hidden="1"/>
    <row r="128" ht="15" hidden="1">
      <c r="B128" s="219" t="s">
        <v>523</v>
      </c>
    </row>
    <row r="129" ht="8.25" customHeight="1" hidden="1"/>
    <row r="130" spans="2:11" ht="38.25" customHeight="1" hidden="1">
      <c r="B130" s="390" t="s">
        <v>524</v>
      </c>
      <c r="C130" s="390"/>
      <c r="D130" s="390"/>
      <c r="E130" s="390"/>
      <c r="F130" s="390"/>
      <c r="G130" s="390"/>
      <c r="H130" s="390"/>
      <c r="I130" s="390"/>
      <c r="J130" s="390"/>
      <c r="K130" s="390"/>
    </row>
    <row r="131" ht="6" customHeight="1" hidden="1"/>
    <row r="132" spans="2:11" ht="16.5" customHeight="1" hidden="1">
      <c r="B132" s="390" t="s">
        <v>525</v>
      </c>
      <c r="C132" s="390"/>
      <c r="D132" s="390"/>
      <c r="E132" s="390"/>
      <c r="F132" s="390"/>
      <c r="G132" s="390"/>
      <c r="H132" s="390"/>
      <c r="I132" s="390"/>
      <c r="J132" s="390"/>
      <c r="K132" s="390"/>
    </row>
    <row r="133" ht="15">
      <c r="B133" s="219" t="s">
        <v>526</v>
      </c>
    </row>
    <row r="134" ht="9.75" customHeight="1">
      <c r="B134" s="219"/>
    </row>
    <row r="135" spans="2:11" ht="61.5" customHeight="1">
      <c r="B135" s="405" t="s">
        <v>731</v>
      </c>
      <c r="C135" s="405"/>
      <c r="D135" s="405"/>
      <c r="E135" s="405"/>
      <c r="F135" s="405"/>
      <c r="G135" s="405"/>
      <c r="H135" s="405"/>
      <c r="I135" s="405"/>
      <c r="J135" s="405"/>
      <c r="K135" s="405"/>
    </row>
    <row r="136" spans="2:11" ht="6" customHeight="1">
      <c r="B136" s="136"/>
      <c r="C136" s="136"/>
      <c r="D136" s="136"/>
      <c r="E136" s="136"/>
      <c r="F136" s="136"/>
      <c r="G136" s="136"/>
      <c r="H136" s="136"/>
      <c r="I136" s="136"/>
      <c r="J136" s="136"/>
      <c r="K136" s="136"/>
    </row>
    <row r="137" spans="2:11" ht="15" customHeight="1">
      <c r="B137" s="436" t="s">
        <v>732</v>
      </c>
      <c r="C137" s="437"/>
      <c r="D137" s="437"/>
      <c r="E137" s="437"/>
      <c r="F137" s="437"/>
      <c r="G137" s="437"/>
      <c r="H137" s="437"/>
      <c r="I137" s="437"/>
      <c r="J137" s="437"/>
      <c r="K137" s="437"/>
    </row>
    <row r="138" spans="2:11" ht="9" customHeight="1">
      <c r="B138" s="136"/>
      <c r="C138" s="136"/>
      <c r="D138" s="136"/>
      <c r="E138" s="136"/>
      <c r="F138" s="136"/>
      <c r="G138" s="136"/>
      <c r="H138" s="136"/>
      <c r="I138" s="136"/>
      <c r="J138" s="136"/>
      <c r="K138" s="136"/>
    </row>
    <row r="139" spans="2:11" ht="32.25" customHeight="1">
      <c r="B139" s="434" t="s">
        <v>733</v>
      </c>
      <c r="C139" s="434"/>
      <c r="D139" s="434"/>
      <c r="E139" s="434"/>
      <c r="F139" s="434"/>
      <c r="G139" s="434"/>
      <c r="H139" s="434"/>
      <c r="I139" s="434"/>
      <c r="J139" s="434"/>
      <c r="K139" s="434"/>
    </row>
    <row r="140" spans="2:11" ht="6" customHeight="1">
      <c r="B140" s="109"/>
      <c r="C140" s="109"/>
      <c r="D140" s="109"/>
      <c r="E140" s="109"/>
      <c r="F140" s="109"/>
      <c r="G140" s="109"/>
      <c r="H140" s="109"/>
      <c r="I140" s="109"/>
      <c r="J140" s="109"/>
      <c r="K140" s="109"/>
    </row>
    <row r="141" spans="2:11" ht="15" customHeight="1">
      <c r="B141" s="433" t="s">
        <v>734</v>
      </c>
      <c r="C141" s="434"/>
      <c r="D141" s="434"/>
      <c r="E141" s="434"/>
      <c r="F141" s="434"/>
      <c r="G141" s="434"/>
      <c r="H141" s="434"/>
      <c r="I141" s="434"/>
      <c r="J141" s="434"/>
      <c r="K141" s="434"/>
    </row>
    <row r="142" spans="2:11" ht="8.25" customHeight="1">
      <c r="B142" s="109"/>
      <c r="C142" s="109"/>
      <c r="D142" s="109"/>
      <c r="E142" s="109"/>
      <c r="F142" s="109"/>
      <c r="G142" s="109"/>
      <c r="H142" s="109"/>
      <c r="I142" s="109"/>
      <c r="J142" s="109"/>
      <c r="K142" s="109"/>
    </row>
    <row r="143" spans="2:11" ht="14.25" customHeight="1">
      <c r="B143" s="433" t="s">
        <v>735</v>
      </c>
      <c r="C143" s="434"/>
      <c r="D143" s="434"/>
      <c r="E143" s="434"/>
      <c r="F143" s="434"/>
      <c r="G143" s="434"/>
      <c r="H143" s="434"/>
      <c r="I143" s="434"/>
      <c r="J143" s="434"/>
      <c r="K143" s="434"/>
    </row>
    <row r="144" spans="2:11" ht="10.5" customHeight="1">
      <c r="B144" s="227"/>
      <c r="C144" s="109"/>
      <c r="D144" s="109"/>
      <c r="E144" s="109"/>
      <c r="F144" s="109"/>
      <c r="G144" s="109"/>
      <c r="H144" s="109"/>
      <c r="I144" s="109"/>
      <c r="J144" s="109"/>
      <c r="K144" s="109"/>
    </row>
    <row r="145" spans="2:11" ht="35.25" customHeight="1" hidden="1">
      <c r="B145" s="404" t="s">
        <v>736</v>
      </c>
      <c r="C145" s="404"/>
      <c r="D145" s="404"/>
      <c r="E145" s="404"/>
      <c r="F145" s="404"/>
      <c r="G145" s="404"/>
      <c r="H145" s="404"/>
      <c r="I145" s="404"/>
      <c r="J145" s="404"/>
      <c r="K145" s="404"/>
    </row>
    <row r="146" spans="2:11" ht="15" hidden="1">
      <c r="B146" s="135"/>
      <c r="C146" s="135"/>
      <c r="D146" s="135"/>
      <c r="E146" s="135"/>
      <c r="F146" s="135"/>
      <c r="G146" s="135"/>
      <c r="H146" s="135"/>
      <c r="I146" s="135"/>
      <c r="J146" s="135"/>
      <c r="K146" s="135"/>
    </row>
    <row r="147" ht="15">
      <c r="B147" s="219" t="s">
        <v>737</v>
      </c>
    </row>
    <row r="148" spans="2:11" ht="7.5" customHeight="1">
      <c r="B148" s="226"/>
      <c r="C148" s="136"/>
      <c r="D148" s="136"/>
      <c r="E148" s="136"/>
      <c r="F148" s="136"/>
      <c r="G148" s="136"/>
      <c r="H148" s="136"/>
      <c r="I148" s="136"/>
      <c r="J148" s="136"/>
      <c r="K148" s="136"/>
    </row>
    <row r="149" spans="2:11" ht="52.5" customHeight="1">
      <c r="B149" s="404" t="s">
        <v>738</v>
      </c>
      <c r="C149" s="404"/>
      <c r="D149" s="404"/>
      <c r="E149" s="404"/>
      <c r="F149" s="404"/>
      <c r="G149" s="404"/>
      <c r="H149" s="404"/>
      <c r="I149" s="404"/>
      <c r="J149" s="404"/>
      <c r="K149" s="404"/>
    </row>
    <row r="150" spans="2:11" ht="4.5" customHeight="1" hidden="1">
      <c r="B150" s="109"/>
      <c r="C150" s="109"/>
      <c r="D150" s="109"/>
      <c r="E150" s="109"/>
      <c r="F150" s="109"/>
      <c r="G150" s="109"/>
      <c r="H150" s="109"/>
      <c r="I150" s="109"/>
      <c r="J150" s="109"/>
      <c r="K150" s="109"/>
    </row>
    <row r="151" spans="2:11" ht="57" customHeight="1" hidden="1">
      <c r="B151" s="405" t="s">
        <v>739</v>
      </c>
      <c r="C151" s="404"/>
      <c r="D151" s="404"/>
      <c r="E151" s="404"/>
      <c r="F151" s="404"/>
      <c r="G151" s="404"/>
      <c r="H151" s="404"/>
      <c r="I151" s="404"/>
      <c r="J151" s="404"/>
      <c r="K151" s="404"/>
    </row>
    <row r="152" spans="2:11" ht="22.5" customHeight="1" hidden="1">
      <c r="B152" s="405" t="s">
        <v>740</v>
      </c>
      <c r="C152" s="404"/>
      <c r="D152" s="404"/>
      <c r="E152" s="404"/>
      <c r="F152" s="404"/>
      <c r="G152" s="404"/>
      <c r="H152" s="404"/>
      <c r="I152" s="404"/>
      <c r="J152" s="404"/>
      <c r="K152" s="404"/>
    </row>
    <row r="153" spans="2:11" ht="11.25" customHeight="1">
      <c r="B153" s="226"/>
      <c r="C153" s="136"/>
      <c r="D153" s="136"/>
      <c r="E153" s="136"/>
      <c r="F153" s="136"/>
      <c r="G153" s="136"/>
      <c r="H153" s="136"/>
      <c r="I153" s="136"/>
      <c r="J153" s="136"/>
      <c r="K153" s="136"/>
    </row>
    <row r="154" ht="15">
      <c r="B154" s="219" t="s">
        <v>741</v>
      </c>
    </row>
    <row r="155" ht="9.75" customHeight="1">
      <c r="B155" s="219"/>
    </row>
    <row r="156" spans="2:11" ht="28.5" customHeight="1">
      <c r="B156" s="405" t="s">
        <v>742</v>
      </c>
      <c r="C156" s="405"/>
      <c r="D156" s="405"/>
      <c r="E156" s="405"/>
      <c r="F156" s="405"/>
      <c r="G156" s="405"/>
      <c r="H156" s="405"/>
      <c r="I156" s="405"/>
      <c r="J156" s="405"/>
      <c r="K156" s="405"/>
    </row>
    <row r="157" spans="2:11" ht="7.5" customHeight="1">
      <c r="B157" s="136"/>
      <c r="C157" s="136"/>
      <c r="D157" s="136"/>
      <c r="E157" s="136"/>
      <c r="F157" s="136"/>
      <c r="G157" s="136"/>
      <c r="H157" s="136"/>
      <c r="I157" s="136"/>
      <c r="J157" s="136"/>
      <c r="K157" s="136"/>
    </row>
    <row r="158" spans="2:11" ht="29.25" customHeight="1">
      <c r="B158" s="405" t="s">
        <v>743</v>
      </c>
      <c r="C158" s="405"/>
      <c r="D158" s="405"/>
      <c r="E158" s="405"/>
      <c r="F158" s="405"/>
      <c r="G158" s="405"/>
      <c r="H158" s="405"/>
      <c r="I158" s="405"/>
      <c r="J158" s="405"/>
      <c r="K158" s="405"/>
    </row>
    <row r="159" spans="2:11" ht="7.5" customHeight="1">
      <c r="B159" s="136"/>
      <c r="C159" s="136"/>
      <c r="D159" s="136"/>
      <c r="E159" s="136"/>
      <c r="F159" s="136"/>
      <c r="G159" s="136"/>
      <c r="H159" s="136"/>
      <c r="I159" s="136"/>
      <c r="J159" s="136"/>
      <c r="K159" s="136"/>
    </row>
    <row r="160" spans="2:11" ht="15" hidden="1">
      <c r="B160" s="228" t="s">
        <v>5</v>
      </c>
      <c r="C160" s="390" t="s">
        <v>744</v>
      </c>
      <c r="D160" s="390"/>
      <c r="E160" s="390"/>
      <c r="F160" s="390"/>
      <c r="G160" s="390"/>
      <c r="H160" s="390"/>
      <c r="I160" s="390"/>
      <c r="J160" s="390"/>
      <c r="K160" s="390"/>
    </row>
    <row r="161" spans="2:11" ht="7.5" customHeight="1" hidden="1">
      <c r="B161" s="228"/>
      <c r="C161" s="57"/>
      <c r="D161" s="57"/>
      <c r="E161" s="57"/>
      <c r="F161" s="57"/>
      <c r="G161" s="57"/>
      <c r="H161" s="57"/>
      <c r="I161" s="57"/>
      <c r="J161" s="57"/>
      <c r="K161" s="57"/>
    </row>
    <row r="162" spans="2:11" ht="15" hidden="1">
      <c r="B162" s="228" t="s">
        <v>5</v>
      </c>
      <c r="C162" s="390" t="s">
        <v>745</v>
      </c>
      <c r="D162" s="390"/>
      <c r="E162" s="390"/>
      <c r="F162" s="390"/>
      <c r="G162" s="390"/>
      <c r="H162" s="390"/>
      <c r="I162" s="390"/>
      <c r="J162" s="390"/>
      <c r="K162" s="390"/>
    </row>
    <row r="163" spans="2:11" ht="6.75" customHeight="1" hidden="1">
      <c r="B163" s="228"/>
      <c r="C163" s="57"/>
      <c r="D163" s="57"/>
      <c r="E163" s="57"/>
      <c r="F163" s="57"/>
      <c r="G163" s="57"/>
      <c r="H163" s="57"/>
      <c r="I163" s="57"/>
      <c r="J163" s="57"/>
      <c r="K163" s="57"/>
    </row>
    <row r="164" spans="2:11" ht="15" hidden="1">
      <c r="B164" s="228" t="s">
        <v>5</v>
      </c>
      <c r="C164" s="390" t="s">
        <v>746</v>
      </c>
      <c r="D164" s="390"/>
      <c r="E164" s="390"/>
      <c r="F164" s="390"/>
      <c r="G164" s="390"/>
      <c r="H164" s="390"/>
      <c r="I164" s="390"/>
      <c r="J164" s="390"/>
      <c r="K164" s="390"/>
    </row>
    <row r="165" spans="2:11" ht="7.5" customHeight="1" hidden="1">
      <c r="B165" s="228"/>
      <c r="C165" s="57"/>
      <c r="D165" s="57"/>
      <c r="E165" s="57"/>
      <c r="F165" s="57"/>
      <c r="G165" s="57"/>
      <c r="H165" s="57"/>
      <c r="I165" s="57"/>
      <c r="J165" s="57"/>
      <c r="K165" s="57"/>
    </row>
    <row r="166" spans="2:11" ht="15" hidden="1">
      <c r="B166" s="228" t="s">
        <v>5</v>
      </c>
      <c r="C166" s="390" t="s">
        <v>747</v>
      </c>
      <c r="D166" s="390"/>
      <c r="E166" s="390"/>
      <c r="F166" s="390"/>
      <c r="G166" s="390"/>
      <c r="H166" s="390"/>
      <c r="I166" s="390"/>
      <c r="J166" s="390"/>
      <c r="K166" s="390"/>
    </row>
    <row r="167" spans="2:11" ht="6" customHeight="1" hidden="1">
      <c r="B167" s="228"/>
      <c r="C167" s="57"/>
      <c r="D167" s="57"/>
      <c r="E167" s="57"/>
      <c r="F167" s="57"/>
      <c r="G167" s="57"/>
      <c r="H167" s="57"/>
      <c r="I167" s="57"/>
      <c r="J167" s="57"/>
      <c r="K167" s="57"/>
    </row>
    <row r="168" spans="2:11" ht="15" hidden="1">
      <c r="B168" s="228" t="s">
        <v>5</v>
      </c>
      <c r="C168" s="390" t="s">
        <v>748</v>
      </c>
      <c r="D168" s="390"/>
      <c r="E168" s="390"/>
      <c r="F168" s="390"/>
      <c r="G168" s="390"/>
      <c r="H168" s="390"/>
      <c r="I168" s="390"/>
      <c r="J168" s="390"/>
      <c r="K168" s="390"/>
    </row>
    <row r="169" spans="2:11" ht="6" customHeight="1" hidden="1">
      <c r="B169" s="228"/>
      <c r="C169" s="57"/>
      <c r="D169" s="57"/>
      <c r="E169" s="57"/>
      <c r="F169" s="57"/>
      <c r="G169" s="57"/>
      <c r="H169" s="57"/>
      <c r="I169" s="57"/>
      <c r="J169" s="57"/>
      <c r="K169" s="57"/>
    </row>
    <row r="170" spans="2:11" ht="15.75" customHeight="1">
      <c r="B170" s="228" t="s">
        <v>5</v>
      </c>
      <c r="C170" s="390" t="s">
        <v>749</v>
      </c>
      <c r="D170" s="390"/>
      <c r="E170" s="390"/>
      <c r="F170" s="390"/>
      <c r="G170" s="390"/>
      <c r="H170" s="390"/>
      <c r="I170" s="390"/>
      <c r="J170" s="390"/>
      <c r="K170" s="390"/>
    </row>
    <row r="171" spans="2:11" ht="6" customHeight="1">
      <c r="B171" s="228"/>
      <c r="C171" s="57"/>
      <c r="D171" s="57"/>
      <c r="E171" s="57"/>
      <c r="F171" s="57"/>
      <c r="G171" s="57"/>
      <c r="H171" s="57"/>
      <c r="I171" s="57"/>
      <c r="J171" s="57"/>
      <c r="K171" s="57"/>
    </row>
    <row r="172" spans="2:11" ht="15.75" customHeight="1">
      <c r="B172" s="228" t="s">
        <v>5</v>
      </c>
      <c r="C172" s="390" t="s">
        <v>750</v>
      </c>
      <c r="D172" s="390"/>
      <c r="E172" s="390"/>
      <c r="F172" s="390"/>
      <c r="G172" s="390"/>
      <c r="H172" s="390"/>
      <c r="I172" s="390"/>
      <c r="J172" s="390"/>
      <c r="K172" s="390"/>
    </row>
    <row r="173" spans="2:11" ht="6.75" customHeight="1">
      <c r="B173" s="228"/>
      <c r="C173" s="57"/>
      <c r="D173" s="57"/>
      <c r="E173" s="57"/>
      <c r="F173" s="57"/>
      <c r="G173" s="57"/>
      <c r="H173" s="57"/>
      <c r="I173" s="57"/>
      <c r="J173" s="57"/>
      <c r="K173" s="57"/>
    </row>
    <row r="174" spans="2:11" ht="50.25" customHeight="1">
      <c r="B174" s="405" t="s">
        <v>751</v>
      </c>
      <c r="C174" s="405"/>
      <c r="D174" s="405"/>
      <c r="E174" s="405"/>
      <c r="F174" s="405"/>
      <c r="G174" s="405"/>
      <c r="H174" s="405"/>
      <c r="I174" s="405"/>
      <c r="J174" s="405"/>
      <c r="K174" s="405"/>
    </row>
    <row r="175" ht="7.5" customHeight="1"/>
    <row r="176" spans="2:11" ht="15">
      <c r="B176" s="435" t="s">
        <v>752</v>
      </c>
      <c r="C176" s="379"/>
      <c r="D176" s="379"/>
      <c r="E176" s="379"/>
      <c r="F176" s="379"/>
      <c r="G176" s="379"/>
      <c r="H176" s="379"/>
      <c r="I176" s="379"/>
      <c r="J176" s="379"/>
      <c r="K176" s="379"/>
    </row>
    <row r="177" spans="2:11" ht="8.25" customHeight="1">
      <c r="B177" s="224"/>
      <c r="C177" s="137"/>
      <c r="D177" s="137"/>
      <c r="E177" s="137"/>
      <c r="F177" s="137"/>
      <c r="G177" s="137"/>
      <c r="H177" s="137"/>
      <c r="I177" s="137"/>
      <c r="J177" s="137"/>
      <c r="K177" s="137"/>
    </row>
    <row r="178" spans="2:11" ht="66.75" customHeight="1">
      <c r="B178" s="405" t="s">
        <v>753</v>
      </c>
      <c r="C178" s="405"/>
      <c r="D178" s="405"/>
      <c r="E178" s="405"/>
      <c r="F178" s="405"/>
      <c r="G178" s="405"/>
      <c r="H178" s="405"/>
      <c r="I178" s="405"/>
      <c r="J178" s="405"/>
      <c r="K178" s="405"/>
    </row>
    <row r="179" spans="2:11" ht="6.75" customHeight="1">
      <c r="B179" s="136"/>
      <c r="C179" s="136"/>
      <c r="D179" s="136"/>
      <c r="E179" s="136"/>
      <c r="F179" s="136"/>
      <c r="G179" s="136"/>
      <c r="H179" s="136"/>
      <c r="I179" s="136"/>
      <c r="J179" s="136"/>
      <c r="K179" s="136"/>
    </row>
    <row r="180" ht="15">
      <c r="B180" s="219" t="s">
        <v>754</v>
      </c>
    </row>
    <row r="181" ht="8.25" customHeight="1">
      <c r="B181" s="219"/>
    </row>
    <row r="182" spans="2:11" ht="15">
      <c r="B182" s="405" t="s">
        <v>755</v>
      </c>
      <c r="C182" s="405"/>
      <c r="D182" s="405"/>
      <c r="E182" s="405"/>
      <c r="F182" s="405"/>
      <c r="G182" s="405"/>
      <c r="H182" s="405"/>
      <c r="I182" s="405"/>
      <c r="J182" s="405"/>
      <c r="K182" s="405"/>
    </row>
    <row r="183" spans="2:11" ht="8.25" customHeight="1">
      <c r="B183" s="136"/>
      <c r="C183" s="136"/>
      <c r="D183" s="136"/>
      <c r="E183" s="136"/>
      <c r="F183" s="136"/>
      <c r="G183" s="136"/>
      <c r="H183" s="136"/>
      <c r="I183" s="136"/>
      <c r="J183" s="136"/>
      <c r="K183" s="136"/>
    </row>
    <row r="184" spans="2:11" ht="15">
      <c r="B184" s="433" t="s">
        <v>756</v>
      </c>
      <c r="C184" s="434"/>
      <c r="D184" s="434"/>
      <c r="E184" s="434"/>
      <c r="F184" s="434"/>
      <c r="G184" s="434"/>
      <c r="H184" s="434"/>
      <c r="I184" s="434"/>
      <c r="J184" s="434"/>
      <c r="K184" s="434"/>
    </row>
    <row r="185" spans="2:11" ht="9" customHeight="1">
      <c r="B185" s="109"/>
      <c r="C185" s="109"/>
      <c r="D185" s="109"/>
      <c r="E185" s="109"/>
      <c r="F185" s="109"/>
      <c r="G185" s="109"/>
      <c r="H185" s="109"/>
      <c r="I185" s="109"/>
      <c r="J185" s="109"/>
      <c r="K185" s="109"/>
    </row>
    <row r="186" spans="2:11" ht="17.25" customHeight="1">
      <c r="B186" s="433" t="s">
        <v>757</v>
      </c>
      <c r="C186" s="434"/>
      <c r="D186" s="434"/>
      <c r="E186" s="434"/>
      <c r="F186" s="434"/>
      <c r="G186" s="434"/>
      <c r="H186" s="434"/>
      <c r="I186" s="434"/>
      <c r="J186" s="434"/>
      <c r="K186" s="434"/>
    </row>
    <row r="187" spans="2:11" ht="7.5" customHeight="1">
      <c r="B187" s="109"/>
      <c r="C187" s="109"/>
      <c r="D187" s="109"/>
      <c r="E187" s="109"/>
      <c r="F187" s="109"/>
      <c r="G187" s="109"/>
      <c r="H187" s="109"/>
      <c r="I187" s="109"/>
      <c r="J187" s="109"/>
      <c r="K187" s="109"/>
    </row>
    <row r="188" ht="15">
      <c r="B188" s="63" t="s">
        <v>758</v>
      </c>
    </row>
    <row r="189" spans="2:11" ht="10.5" customHeight="1">
      <c r="B189" s="136"/>
      <c r="C189" s="136"/>
      <c r="D189" s="136"/>
      <c r="E189" s="136"/>
      <c r="F189" s="136"/>
      <c r="G189" s="136"/>
      <c r="H189" s="136"/>
      <c r="I189" s="136"/>
      <c r="J189" s="136"/>
      <c r="K189" s="136"/>
    </row>
    <row r="190" spans="2:11" ht="15" hidden="1">
      <c r="B190" s="435" t="s">
        <v>759</v>
      </c>
      <c r="C190" s="379"/>
      <c r="D190" s="379"/>
      <c r="E190" s="379"/>
      <c r="F190" s="379"/>
      <c r="G190" s="379"/>
      <c r="H190" s="379"/>
      <c r="I190" s="379"/>
      <c r="J190" s="379"/>
      <c r="K190" s="379"/>
    </row>
    <row r="191" spans="2:11" ht="15" hidden="1">
      <c r="B191" s="224"/>
      <c r="C191" s="137"/>
      <c r="D191" s="137"/>
      <c r="E191" s="137"/>
      <c r="F191" s="137"/>
      <c r="G191" s="137"/>
      <c r="H191" s="137"/>
      <c r="I191" s="137"/>
      <c r="J191" s="137"/>
      <c r="K191" s="137"/>
    </row>
    <row r="192" spans="2:11" ht="45.75" customHeight="1" hidden="1">
      <c r="B192" s="405" t="s">
        <v>760</v>
      </c>
      <c r="C192" s="405"/>
      <c r="D192" s="405"/>
      <c r="E192" s="405"/>
      <c r="F192" s="405"/>
      <c r="G192" s="405"/>
      <c r="H192" s="405"/>
      <c r="I192" s="405"/>
      <c r="J192" s="405"/>
      <c r="K192" s="405"/>
    </row>
    <row r="193" ht="9" customHeight="1" hidden="1"/>
    <row r="194" spans="2:11" ht="34.5" customHeight="1" hidden="1">
      <c r="B194" s="405" t="s">
        <v>761</v>
      </c>
      <c r="C194" s="405"/>
      <c r="D194" s="405"/>
      <c r="E194" s="405"/>
      <c r="F194" s="405"/>
      <c r="G194" s="405"/>
      <c r="H194" s="405"/>
      <c r="I194" s="405"/>
      <c r="J194" s="405"/>
      <c r="K194" s="405"/>
    </row>
    <row r="195" ht="7.5" customHeight="1" hidden="1"/>
    <row r="196" spans="2:11" ht="49.5" customHeight="1" hidden="1">
      <c r="B196" s="405" t="s">
        <v>762</v>
      </c>
      <c r="C196" s="405"/>
      <c r="D196" s="405"/>
      <c r="E196" s="405"/>
      <c r="F196" s="405"/>
      <c r="G196" s="405"/>
      <c r="H196" s="405"/>
      <c r="I196" s="405"/>
      <c r="J196" s="405"/>
      <c r="K196" s="405"/>
    </row>
    <row r="197" ht="9" customHeight="1" hidden="1"/>
    <row r="198" ht="15">
      <c r="B198" s="219" t="s">
        <v>763</v>
      </c>
    </row>
    <row r="199" ht="9.75" customHeight="1"/>
    <row r="200" spans="2:11" ht="15">
      <c r="B200" s="405" t="s">
        <v>764</v>
      </c>
      <c r="C200" s="405"/>
      <c r="D200" s="405"/>
      <c r="E200" s="405"/>
      <c r="F200" s="405"/>
      <c r="G200" s="405"/>
      <c r="H200" s="405"/>
      <c r="I200" s="405"/>
      <c r="J200" s="405"/>
      <c r="K200" s="405"/>
    </row>
    <row r="201" ht="6.75" customHeight="1"/>
    <row r="202" spans="2:11" ht="35.25" customHeight="1">
      <c r="B202" s="405" t="s">
        <v>765</v>
      </c>
      <c r="C202" s="405"/>
      <c r="D202" s="405"/>
      <c r="E202" s="405"/>
      <c r="F202" s="405"/>
      <c r="G202" s="405"/>
      <c r="H202" s="405"/>
      <c r="I202" s="405"/>
      <c r="J202" s="405"/>
      <c r="K202" s="405"/>
    </row>
    <row r="203" ht="4.5" customHeight="1"/>
    <row r="204" spans="2:11" ht="48.75" customHeight="1">
      <c r="B204" s="405" t="s">
        <v>898</v>
      </c>
      <c r="C204" s="405"/>
      <c r="D204" s="405"/>
      <c r="E204" s="405"/>
      <c r="F204" s="405"/>
      <c r="G204" s="405"/>
      <c r="H204" s="405"/>
      <c r="I204" s="405"/>
      <c r="J204" s="405"/>
      <c r="K204" s="405"/>
    </row>
    <row r="205" ht="5.25" customHeight="1"/>
    <row r="206" spans="2:11" ht="33" customHeight="1">
      <c r="B206" s="405" t="s">
        <v>899</v>
      </c>
      <c r="C206" s="405"/>
      <c r="D206" s="405"/>
      <c r="E206" s="405"/>
      <c r="F206" s="405"/>
      <c r="G206" s="405"/>
      <c r="H206" s="405"/>
      <c r="I206" s="405"/>
      <c r="J206" s="405"/>
      <c r="K206" s="405"/>
    </row>
    <row r="207" spans="2:11" ht="4.5" customHeight="1">
      <c r="B207" s="136"/>
      <c r="C207" s="136"/>
      <c r="D207" s="136"/>
      <c r="E207" s="136"/>
      <c r="F207" s="136"/>
      <c r="G207" s="136"/>
      <c r="H207" s="136"/>
      <c r="I207" s="136"/>
      <c r="J207" s="136"/>
      <c r="K207" s="136"/>
    </row>
    <row r="208" spans="2:11" ht="31.5" customHeight="1">
      <c r="B208" s="405" t="s">
        <v>900</v>
      </c>
      <c r="C208" s="405"/>
      <c r="D208" s="405"/>
      <c r="E208" s="405"/>
      <c r="F208" s="405"/>
      <c r="G208" s="405"/>
      <c r="H208" s="405"/>
      <c r="I208" s="405"/>
      <c r="J208" s="405"/>
      <c r="K208" s="405"/>
    </row>
    <row r="209" spans="2:11" ht="3.75" customHeight="1">
      <c r="B209" s="136"/>
      <c r="C209" s="136"/>
      <c r="D209" s="136"/>
      <c r="E209" s="136"/>
      <c r="F209" s="136"/>
      <c r="G209" s="136"/>
      <c r="H209" s="136"/>
      <c r="I209" s="136"/>
      <c r="J209" s="136"/>
      <c r="K209" s="136"/>
    </row>
    <row r="210" spans="2:11" ht="34.5" customHeight="1" hidden="1">
      <c r="B210" s="405" t="s">
        <v>901</v>
      </c>
      <c r="C210" s="405"/>
      <c r="D210" s="405"/>
      <c r="E210" s="405"/>
      <c r="F210" s="405"/>
      <c r="G210" s="405"/>
      <c r="H210" s="405"/>
      <c r="I210" s="405"/>
      <c r="J210" s="405"/>
      <c r="K210" s="405"/>
    </row>
    <row r="211" spans="2:11" ht="9" customHeight="1" hidden="1">
      <c r="B211" s="136"/>
      <c r="C211" s="136"/>
      <c r="D211" s="136"/>
      <c r="E211" s="136"/>
      <c r="F211" s="136"/>
      <c r="G211" s="136"/>
      <c r="H211" s="136"/>
      <c r="I211" s="136"/>
      <c r="J211" s="136"/>
      <c r="K211" s="136"/>
    </row>
    <row r="212" spans="2:11" ht="32.25" customHeight="1">
      <c r="B212" s="405" t="s">
        <v>902</v>
      </c>
      <c r="C212" s="405"/>
      <c r="D212" s="405"/>
      <c r="E212" s="405"/>
      <c r="F212" s="405"/>
      <c r="G212" s="405"/>
      <c r="H212" s="405"/>
      <c r="I212" s="405"/>
      <c r="J212" s="405"/>
      <c r="K212" s="405"/>
    </row>
    <row r="213" spans="2:11" ht="4.5" customHeight="1">
      <c r="B213" s="136"/>
      <c r="C213" s="136"/>
      <c r="D213" s="136"/>
      <c r="E213" s="136"/>
      <c r="F213" s="136"/>
      <c r="G213" s="136"/>
      <c r="H213" s="136"/>
      <c r="I213" s="136"/>
      <c r="J213" s="136"/>
      <c r="K213" s="136"/>
    </row>
    <row r="214" spans="2:11" ht="41.25" customHeight="1">
      <c r="B214" s="405" t="s">
        <v>903</v>
      </c>
      <c r="C214" s="405"/>
      <c r="D214" s="405"/>
      <c r="E214" s="405"/>
      <c r="F214" s="405"/>
      <c r="G214" s="405"/>
      <c r="H214" s="405"/>
      <c r="I214" s="405"/>
      <c r="J214" s="405"/>
      <c r="K214" s="405"/>
    </row>
    <row r="215" ht="5.25" customHeight="1"/>
    <row r="216" ht="16.5" customHeight="1">
      <c r="B216" s="219" t="s">
        <v>904</v>
      </c>
    </row>
    <row r="217" ht="6" customHeight="1">
      <c r="B217" s="219"/>
    </row>
    <row r="218" ht="15">
      <c r="B218" s="225" t="s">
        <v>905</v>
      </c>
    </row>
    <row r="219" ht="7.5" customHeight="1">
      <c r="B219" s="225"/>
    </row>
    <row r="220" ht="16.5" customHeight="1">
      <c r="B220" s="63" t="s">
        <v>906</v>
      </c>
    </row>
    <row r="221" ht="7.5" customHeight="1">
      <c r="B221" s="225"/>
    </row>
    <row r="222" spans="2:11" ht="28.5" customHeight="1">
      <c r="B222" s="228" t="s">
        <v>5</v>
      </c>
      <c r="C222" s="405" t="s">
        <v>907</v>
      </c>
      <c r="D222" s="405"/>
      <c r="E222" s="405"/>
      <c r="F222" s="405"/>
      <c r="G222" s="405"/>
      <c r="H222" s="405"/>
      <c r="I222" s="405"/>
      <c r="J222" s="405"/>
      <c r="K222" s="405"/>
    </row>
    <row r="223" spans="2:11" ht="5.25" customHeight="1">
      <c r="B223" s="228"/>
      <c r="C223" s="136"/>
      <c r="D223" s="136"/>
      <c r="E223" s="136"/>
      <c r="F223" s="136"/>
      <c r="G223" s="136"/>
      <c r="H223" s="136"/>
      <c r="I223" s="136"/>
      <c r="J223" s="136"/>
      <c r="K223" s="136"/>
    </row>
    <row r="224" spans="2:11" ht="28.5" customHeight="1">
      <c r="B224" s="228" t="s">
        <v>5</v>
      </c>
      <c r="C224" s="405" t="s">
        <v>908</v>
      </c>
      <c r="D224" s="405"/>
      <c r="E224" s="405"/>
      <c r="F224" s="405"/>
      <c r="G224" s="405"/>
      <c r="H224" s="405"/>
      <c r="I224" s="405"/>
      <c r="J224" s="405"/>
      <c r="K224" s="405"/>
    </row>
    <row r="225" spans="2:11" ht="4.5" customHeight="1">
      <c r="B225" s="228"/>
      <c r="C225" s="136"/>
      <c r="D225" s="136"/>
      <c r="E225" s="136"/>
      <c r="F225" s="136"/>
      <c r="G225" s="136"/>
      <c r="H225" s="136"/>
      <c r="I225" s="136"/>
      <c r="J225" s="136"/>
      <c r="K225" s="136"/>
    </row>
    <row r="226" spans="2:11" ht="16.5" customHeight="1">
      <c r="B226" s="228" t="s">
        <v>5</v>
      </c>
      <c r="C226" s="405" t="s">
        <v>909</v>
      </c>
      <c r="D226" s="405"/>
      <c r="E226" s="405"/>
      <c r="F226" s="405"/>
      <c r="G226" s="405"/>
      <c r="H226" s="405"/>
      <c r="I226" s="405"/>
      <c r="J226" s="405"/>
      <c r="K226" s="405"/>
    </row>
    <row r="227" spans="2:11" ht="4.5" customHeight="1">
      <c r="B227" s="228"/>
      <c r="C227" s="136"/>
      <c r="D227" s="136"/>
      <c r="E227" s="136"/>
      <c r="F227" s="136"/>
      <c r="G227" s="136"/>
      <c r="H227" s="136"/>
      <c r="I227" s="136"/>
      <c r="J227" s="136"/>
      <c r="K227" s="136"/>
    </row>
    <row r="228" spans="2:11" ht="16.5" customHeight="1">
      <c r="B228" s="228" t="s">
        <v>5</v>
      </c>
      <c r="C228" s="405" t="s">
        <v>910</v>
      </c>
      <c r="D228" s="405"/>
      <c r="E228" s="405"/>
      <c r="F228" s="405"/>
      <c r="G228" s="405"/>
      <c r="H228" s="405"/>
      <c r="I228" s="405"/>
      <c r="J228" s="405"/>
      <c r="K228" s="405"/>
    </row>
    <row r="229" spans="2:11" ht="5.25" customHeight="1">
      <c r="B229" s="228"/>
      <c r="C229" s="136"/>
      <c r="D229" s="136"/>
      <c r="E229" s="136"/>
      <c r="F229" s="136"/>
      <c r="G229" s="136"/>
      <c r="H229" s="136"/>
      <c r="I229" s="136"/>
      <c r="J229" s="136"/>
      <c r="K229" s="136"/>
    </row>
    <row r="230" spans="2:11" ht="21" customHeight="1">
      <c r="B230" s="228" t="s">
        <v>5</v>
      </c>
      <c r="C230" s="405" t="s">
        <v>911</v>
      </c>
      <c r="D230" s="405"/>
      <c r="E230" s="405"/>
      <c r="F230" s="405"/>
      <c r="G230" s="405"/>
      <c r="H230" s="405"/>
      <c r="I230" s="405"/>
      <c r="J230" s="405"/>
      <c r="K230" s="405"/>
    </row>
    <row r="231" ht="6" customHeight="1"/>
    <row r="232" ht="15">
      <c r="B232" s="225" t="s">
        <v>912</v>
      </c>
    </row>
    <row r="233" ht="6.75" customHeight="1">
      <c r="B233" s="225"/>
    </row>
    <row r="234" spans="2:11" ht="65.25" customHeight="1">
      <c r="B234" s="405" t="s">
        <v>913</v>
      </c>
      <c r="C234" s="405"/>
      <c r="D234" s="405"/>
      <c r="E234" s="405"/>
      <c r="F234" s="405"/>
      <c r="G234" s="405"/>
      <c r="H234" s="405"/>
      <c r="I234" s="405"/>
      <c r="J234" s="405"/>
      <c r="K234" s="405"/>
    </row>
    <row r="235" ht="3" customHeight="1"/>
    <row r="236" spans="2:11" ht="16.5" customHeight="1">
      <c r="B236" s="228" t="s">
        <v>5</v>
      </c>
      <c r="C236" s="390" t="s">
        <v>909</v>
      </c>
      <c r="D236" s="390"/>
      <c r="E236" s="390"/>
      <c r="F236" s="390"/>
      <c r="G236" s="390"/>
      <c r="H236" s="390"/>
      <c r="I236" s="390"/>
      <c r="J236" s="390"/>
      <c r="K236" s="390"/>
    </row>
    <row r="237" spans="2:11" ht="4.5" customHeight="1">
      <c r="B237" s="228"/>
      <c r="C237" s="57"/>
      <c r="D237" s="57"/>
      <c r="E237" s="57"/>
      <c r="F237" s="57"/>
      <c r="G237" s="57"/>
      <c r="H237" s="57"/>
      <c r="I237" s="57"/>
      <c r="J237" s="57"/>
      <c r="K237" s="57"/>
    </row>
    <row r="238" spans="2:11" ht="16.5" customHeight="1">
      <c r="B238" s="228" t="s">
        <v>5</v>
      </c>
      <c r="C238" s="390" t="s">
        <v>914</v>
      </c>
      <c r="D238" s="390"/>
      <c r="E238" s="390"/>
      <c r="F238" s="390"/>
      <c r="G238" s="390"/>
      <c r="H238" s="390"/>
      <c r="I238" s="390"/>
      <c r="J238" s="390"/>
      <c r="K238" s="390"/>
    </row>
    <row r="239" spans="2:11" ht="6" customHeight="1">
      <c r="B239" s="228"/>
      <c r="C239" s="57"/>
      <c r="D239" s="57"/>
      <c r="E239" s="57"/>
      <c r="F239" s="57"/>
      <c r="G239" s="57"/>
      <c r="H239" s="57"/>
      <c r="I239" s="57"/>
      <c r="J239" s="57"/>
      <c r="K239" s="57"/>
    </row>
    <row r="240" spans="2:11" ht="16.5" customHeight="1">
      <c r="B240" s="228" t="s">
        <v>5</v>
      </c>
      <c r="C240" s="390" t="s">
        <v>915</v>
      </c>
      <c r="D240" s="390"/>
      <c r="E240" s="390"/>
      <c r="F240" s="390"/>
      <c r="G240" s="390"/>
      <c r="H240" s="390"/>
      <c r="I240" s="390"/>
      <c r="J240" s="390"/>
      <c r="K240" s="390"/>
    </row>
    <row r="241" spans="2:11" ht="6" customHeight="1">
      <c r="B241" s="228"/>
      <c r="C241" s="57"/>
      <c r="D241" s="57"/>
      <c r="E241" s="57"/>
      <c r="F241" s="57"/>
      <c r="G241" s="57"/>
      <c r="H241" s="57"/>
      <c r="I241" s="57"/>
      <c r="J241" s="57"/>
      <c r="K241" s="57"/>
    </row>
    <row r="242" spans="2:11" ht="18.75" customHeight="1">
      <c r="B242" s="228" t="s">
        <v>5</v>
      </c>
      <c r="C242" s="390" t="s">
        <v>916</v>
      </c>
      <c r="D242" s="390"/>
      <c r="E242" s="390"/>
      <c r="F242" s="390"/>
      <c r="G242" s="390"/>
      <c r="H242" s="390"/>
      <c r="I242" s="390"/>
      <c r="J242" s="390"/>
      <c r="K242" s="390"/>
    </row>
    <row r="243" ht="9" customHeight="1"/>
    <row r="244" spans="2:11" ht="24" customHeight="1">
      <c r="B244" s="405" t="s">
        <v>917</v>
      </c>
      <c r="C244" s="405"/>
      <c r="D244" s="405"/>
      <c r="E244" s="405"/>
      <c r="F244" s="405"/>
      <c r="G244" s="405"/>
      <c r="H244" s="405"/>
      <c r="I244" s="405"/>
      <c r="J244" s="405"/>
      <c r="K244" s="405"/>
    </row>
    <row r="245" spans="2:11" ht="9" customHeight="1">
      <c r="B245" s="136"/>
      <c r="C245" s="136"/>
      <c r="D245" s="136"/>
      <c r="E245" s="136"/>
      <c r="F245" s="136"/>
      <c r="G245" s="136"/>
      <c r="H245" s="136"/>
      <c r="I245" s="136"/>
      <c r="J245" s="136"/>
      <c r="K245" s="136"/>
    </row>
    <row r="246" spans="2:11" ht="15">
      <c r="B246" s="225" t="s">
        <v>918</v>
      </c>
      <c r="C246" s="136"/>
      <c r="D246" s="136"/>
      <c r="E246" s="136"/>
      <c r="F246" s="136"/>
      <c r="G246" s="136"/>
      <c r="H246" s="136"/>
      <c r="I246" s="136"/>
      <c r="J246" s="136"/>
      <c r="K246" s="136"/>
    </row>
    <row r="247" ht="5.25" customHeight="1"/>
    <row r="248" spans="2:11" ht="34.5" customHeight="1">
      <c r="B248" s="405" t="s">
        <v>919</v>
      </c>
      <c r="C248" s="405"/>
      <c r="D248" s="405"/>
      <c r="E248" s="405"/>
      <c r="F248" s="405"/>
      <c r="G248" s="405"/>
      <c r="H248" s="405"/>
      <c r="I248" s="405"/>
      <c r="J248" s="405"/>
      <c r="K248" s="405"/>
    </row>
    <row r="249" spans="2:11" ht="5.25" customHeight="1">
      <c r="B249" s="226"/>
      <c r="C249" s="136"/>
      <c r="D249" s="136"/>
      <c r="E249" s="136"/>
      <c r="F249" s="136"/>
      <c r="G249" s="136"/>
      <c r="H249" s="136"/>
      <c r="I249" s="136"/>
      <c r="J249" s="136"/>
      <c r="K249" s="136"/>
    </row>
    <row r="250" spans="2:3" ht="16.5" customHeight="1">
      <c r="B250" s="229" t="s">
        <v>5</v>
      </c>
      <c r="C250" s="63" t="s">
        <v>920</v>
      </c>
    </row>
    <row r="251" ht="4.5" customHeight="1">
      <c r="B251" s="229"/>
    </row>
    <row r="252" spans="2:3" ht="16.5" customHeight="1">
      <c r="B252" s="229" t="s">
        <v>5</v>
      </c>
      <c r="C252" s="63" t="s">
        <v>921</v>
      </c>
    </row>
    <row r="253" ht="4.5" customHeight="1">
      <c r="B253" s="229"/>
    </row>
    <row r="254" spans="2:11" ht="32.25" customHeight="1">
      <c r="B254" s="405" t="s">
        <v>922</v>
      </c>
      <c r="C254" s="405"/>
      <c r="D254" s="405"/>
      <c r="E254" s="405"/>
      <c r="F254" s="405"/>
      <c r="G254" s="405"/>
      <c r="H254" s="405"/>
      <c r="I254" s="405"/>
      <c r="J254" s="405"/>
      <c r="K254" s="405"/>
    </row>
    <row r="255" ht="6" customHeight="1"/>
    <row r="256" ht="15" hidden="1">
      <c r="B256" s="225" t="s">
        <v>923</v>
      </c>
    </row>
    <row r="257" ht="8.25" customHeight="1" hidden="1"/>
    <row r="258" spans="2:11" ht="75" customHeight="1" hidden="1">
      <c r="B258" s="390" t="s">
        <v>924</v>
      </c>
      <c r="C258" s="390"/>
      <c r="D258" s="390"/>
      <c r="E258" s="390"/>
      <c r="F258" s="390"/>
      <c r="G258" s="390"/>
      <c r="H258" s="390"/>
      <c r="I258" s="390"/>
      <c r="J258" s="390"/>
      <c r="K258" s="390"/>
    </row>
    <row r="259" ht="6.75" customHeight="1" hidden="1"/>
    <row r="260" ht="15">
      <c r="B260" s="219" t="s">
        <v>925</v>
      </c>
    </row>
    <row r="261" ht="8.25" customHeight="1">
      <c r="B261" s="219"/>
    </row>
    <row r="262" ht="13.5" customHeight="1">
      <c r="B262" s="63" t="s">
        <v>926</v>
      </c>
    </row>
    <row r="263" ht="9" customHeight="1"/>
    <row r="264" spans="2:11" ht="15">
      <c r="B264" s="432" t="s">
        <v>927</v>
      </c>
      <c r="C264" s="390"/>
      <c r="D264" s="390"/>
      <c r="E264" s="390"/>
      <c r="F264" s="390"/>
      <c r="G264" s="390"/>
      <c r="H264" s="390"/>
      <c r="I264" s="390"/>
      <c r="J264" s="390"/>
      <c r="K264" s="390"/>
    </row>
    <row r="265" ht="7.5" customHeight="1"/>
    <row r="266" spans="2:11" ht="15">
      <c r="B266" s="432" t="s">
        <v>928</v>
      </c>
      <c r="C266" s="390"/>
      <c r="D266" s="390"/>
      <c r="E266" s="390"/>
      <c r="F266" s="390"/>
      <c r="G266" s="390"/>
      <c r="H266" s="390"/>
      <c r="I266" s="390"/>
      <c r="J266" s="390"/>
      <c r="K266" s="390"/>
    </row>
    <row r="267" ht="6.75" customHeight="1"/>
    <row r="268" spans="2:11" ht="15">
      <c r="B268" s="432" t="s">
        <v>929</v>
      </c>
      <c r="C268" s="390"/>
      <c r="D268" s="390"/>
      <c r="E268" s="390"/>
      <c r="F268" s="390"/>
      <c r="G268" s="390"/>
      <c r="H268" s="390"/>
      <c r="I268" s="390"/>
      <c r="J268" s="390"/>
      <c r="K268" s="390"/>
    </row>
    <row r="269" ht="4.5" customHeight="1"/>
    <row r="270" spans="2:11" ht="15">
      <c r="B270" s="432" t="s">
        <v>930</v>
      </c>
      <c r="C270" s="390"/>
      <c r="D270" s="390"/>
      <c r="E270" s="390"/>
      <c r="F270" s="390"/>
      <c r="G270" s="390"/>
      <c r="H270" s="390"/>
      <c r="I270" s="390"/>
      <c r="J270" s="390"/>
      <c r="K270" s="390"/>
    </row>
    <row r="271" ht="6.75" customHeight="1"/>
    <row r="272" spans="2:11" ht="13.5" customHeight="1">
      <c r="B272" s="390" t="s">
        <v>931</v>
      </c>
      <c r="C272" s="390"/>
      <c r="D272" s="390"/>
      <c r="E272" s="390"/>
      <c r="F272" s="390"/>
      <c r="G272" s="390"/>
      <c r="H272" s="390"/>
      <c r="I272" s="390"/>
      <c r="J272" s="390"/>
      <c r="K272" s="390"/>
    </row>
    <row r="273" ht="6.75" customHeight="1"/>
    <row r="274" spans="2:11" ht="30.75" customHeight="1">
      <c r="B274" s="431" t="s">
        <v>932</v>
      </c>
      <c r="C274" s="431"/>
      <c r="D274" s="431"/>
      <c r="E274" s="431"/>
      <c r="F274" s="431"/>
      <c r="G274" s="431"/>
      <c r="H274" s="431"/>
      <c r="I274" s="431"/>
      <c r="J274" s="431"/>
      <c r="K274" s="431"/>
    </row>
    <row r="275" ht="6.75" customHeight="1"/>
    <row r="276" spans="2:11" ht="31.5" customHeight="1">
      <c r="B276" s="432" t="s">
        <v>933</v>
      </c>
      <c r="C276" s="390"/>
      <c r="D276" s="390"/>
      <c r="E276" s="390"/>
      <c r="F276" s="390"/>
      <c r="G276" s="390"/>
      <c r="H276" s="390"/>
      <c r="I276" s="390"/>
      <c r="J276" s="390"/>
      <c r="K276" s="390"/>
    </row>
    <row r="277" ht="6.75" customHeight="1"/>
    <row r="278" spans="2:11" ht="32.25" customHeight="1">
      <c r="B278" s="432" t="s">
        <v>934</v>
      </c>
      <c r="C278" s="390"/>
      <c r="D278" s="390"/>
      <c r="E278" s="390"/>
      <c r="F278" s="390"/>
      <c r="G278" s="390"/>
      <c r="H278" s="390"/>
      <c r="I278" s="390"/>
      <c r="J278" s="390"/>
      <c r="K278" s="390"/>
    </row>
    <row r="279" ht="6" customHeight="1"/>
    <row r="280" ht="15" hidden="1">
      <c r="B280" s="219" t="s">
        <v>935</v>
      </c>
    </row>
    <row r="281" ht="8.25" customHeight="1" hidden="1"/>
    <row r="282" spans="2:11" ht="30.75" customHeight="1" hidden="1">
      <c r="B282" s="390" t="s">
        <v>936</v>
      </c>
      <c r="C282" s="390"/>
      <c r="D282" s="390"/>
      <c r="E282" s="390"/>
      <c r="F282" s="390"/>
      <c r="G282" s="390"/>
      <c r="H282" s="390"/>
      <c r="I282" s="390"/>
      <c r="J282" s="390"/>
      <c r="K282" s="390"/>
    </row>
    <row r="283" ht="15" hidden="1"/>
    <row r="284" ht="15" hidden="1">
      <c r="B284" s="219" t="s">
        <v>937</v>
      </c>
    </row>
  </sheetData>
  <mergeCells count="88">
    <mergeCell ref="B11:K11"/>
    <mergeCell ref="B12:K12"/>
    <mergeCell ref="B29:K29"/>
    <mergeCell ref="A30:K30"/>
    <mergeCell ref="B31:K31"/>
    <mergeCell ref="B54:K54"/>
    <mergeCell ref="B58:K58"/>
    <mergeCell ref="B60:K60"/>
    <mergeCell ref="B62:K62"/>
    <mergeCell ref="B68:K68"/>
    <mergeCell ref="B72:K72"/>
    <mergeCell ref="B76:K76"/>
    <mergeCell ref="B82:K82"/>
    <mergeCell ref="B84:K84"/>
    <mergeCell ref="B86:K86"/>
    <mergeCell ref="B90:K90"/>
    <mergeCell ref="B92:K92"/>
    <mergeCell ref="B94:K94"/>
    <mergeCell ref="B96:K96"/>
    <mergeCell ref="B100:K100"/>
    <mergeCell ref="B101:K101"/>
    <mergeCell ref="B103:K103"/>
    <mergeCell ref="B105:K105"/>
    <mergeCell ref="B109:K109"/>
    <mergeCell ref="B111:K111"/>
    <mergeCell ref="B113:K113"/>
    <mergeCell ref="B126:K126"/>
    <mergeCell ref="B130:K130"/>
    <mergeCell ref="B132:K132"/>
    <mergeCell ref="B135:K135"/>
    <mergeCell ref="B137:K137"/>
    <mergeCell ref="B139:K139"/>
    <mergeCell ref="B141:K141"/>
    <mergeCell ref="B143:K143"/>
    <mergeCell ref="B145:K145"/>
    <mergeCell ref="B149:K149"/>
    <mergeCell ref="B151:K151"/>
    <mergeCell ref="B152:K152"/>
    <mergeCell ref="B156:K156"/>
    <mergeCell ref="B158:K158"/>
    <mergeCell ref="C160:K160"/>
    <mergeCell ref="C162:K162"/>
    <mergeCell ref="C164:K164"/>
    <mergeCell ref="C166:K166"/>
    <mergeCell ref="C168:K168"/>
    <mergeCell ref="C170:K170"/>
    <mergeCell ref="C172:K172"/>
    <mergeCell ref="B174:K174"/>
    <mergeCell ref="B176:K176"/>
    <mergeCell ref="B178:K178"/>
    <mergeCell ref="B182:K182"/>
    <mergeCell ref="B184:K184"/>
    <mergeCell ref="B186:K186"/>
    <mergeCell ref="B190:K190"/>
    <mergeCell ref="B192:K192"/>
    <mergeCell ref="B194:K194"/>
    <mergeCell ref="B196:K196"/>
    <mergeCell ref="B200:K200"/>
    <mergeCell ref="B202:K202"/>
    <mergeCell ref="B204:K204"/>
    <mergeCell ref="B206:K206"/>
    <mergeCell ref="B208:K208"/>
    <mergeCell ref="B210:K210"/>
    <mergeCell ref="B212:K212"/>
    <mergeCell ref="B214:K214"/>
    <mergeCell ref="C222:K222"/>
    <mergeCell ref="C224:K224"/>
    <mergeCell ref="C226:K226"/>
    <mergeCell ref="C228:K228"/>
    <mergeCell ref="C230:K230"/>
    <mergeCell ref="B234:K234"/>
    <mergeCell ref="C236:K236"/>
    <mergeCell ref="C238:K238"/>
    <mergeCell ref="C240:K240"/>
    <mergeCell ref="C242:K242"/>
    <mergeCell ref="B244:K244"/>
    <mergeCell ref="B248:K248"/>
    <mergeCell ref="B254:K254"/>
    <mergeCell ref="B258:K258"/>
    <mergeCell ref="B264:K264"/>
    <mergeCell ref="B266:K266"/>
    <mergeCell ref="B268:K268"/>
    <mergeCell ref="B270:K270"/>
    <mergeCell ref="B272:K272"/>
    <mergeCell ref="B274:K274"/>
    <mergeCell ref="B276:K276"/>
    <mergeCell ref="B278:K278"/>
    <mergeCell ref="B282:K28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hv02</cp:lastModifiedBy>
  <cp:lastPrinted>2010-08-30T01:37:41Z</cp:lastPrinted>
  <dcterms:created xsi:type="dcterms:W3CDTF">2010-08-28T01:45:06Z</dcterms:created>
  <dcterms:modified xsi:type="dcterms:W3CDTF">2010-08-30T01:43:37Z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